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aaaWork\Web\GitHub\NCMTH107\Year_Specific\W17\"/>
    </mc:Choice>
  </mc:AlternateContent>
  <bookViews>
    <workbookView xWindow="118" yWindow="226" windowWidth="12122" windowHeight="5115"/>
  </bookViews>
  <sheets>
    <sheet name="Overall" sheetId="4" r:id="rId1"/>
    <sheet name="MT1" sheetId="5" r:id="rId2"/>
    <sheet name="MT2" sheetId="9" r:id="rId3"/>
    <sheet name="Final" sheetId="11" r:id="rId4"/>
    <sheet name="HW" sheetId="1" r:id="rId5"/>
    <sheet name="Participation" sheetId="19" r:id="rId6"/>
    <sheet name="Quiz" sheetId="13" r:id="rId7"/>
    <sheet name="Quiz_Raw" sheetId="16" r:id="rId8"/>
    <sheet name="misc" sheetId="18" r:id="rId9"/>
    <sheet name="PastGrades" sheetId="14" r:id="rId10"/>
  </sheets>
  <definedNames>
    <definedName name="_xlnm._FilterDatabase" localSheetId="3" hidden="1">Final!$A$3:$AD$4</definedName>
    <definedName name="_xlnm._FilterDatabase" localSheetId="0" hidden="1">Overall!$A$3:$AJ$4</definedName>
  </definedNames>
  <calcPr calcId="152511"/>
</workbook>
</file>

<file path=xl/calcChain.xml><?xml version="1.0" encoding="utf-8"?>
<calcChain xmlns="http://schemas.openxmlformats.org/spreadsheetml/2006/main">
  <c r="J23" i="4" l="1"/>
  <c r="F23" i="4" s="1"/>
  <c r="V10" i="11" l="1"/>
  <c r="V9" i="11"/>
  <c r="V8" i="11"/>
  <c r="V7" i="11"/>
  <c r="V5" i="11"/>
  <c r="V4" i="11"/>
  <c r="U4" i="11"/>
  <c r="F2" i="4" l="1"/>
  <c r="G30" i="11" l="1"/>
  <c r="G29" i="11"/>
  <c r="G27" i="11"/>
  <c r="G26" i="11"/>
  <c r="G25" i="11"/>
  <c r="G24" i="11"/>
  <c r="G23" i="11"/>
  <c r="G22" i="11"/>
  <c r="G21" i="11"/>
  <c r="G20" i="11"/>
  <c r="G19" i="11"/>
  <c r="G18" i="11"/>
  <c r="G17" i="11"/>
  <c r="G16" i="11"/>
  <c r="G15" i="11"/>
  <c r="G13" i="11"/>
  <c r="G12" i="11"/>
  <c r="G11" i="11"/>
  <c r="G10" i="11"/>
  <c r="G9" i="11"/>
  <c r="G8" i="11"/>
  <c r="G7" i="11"/>
  <c r="G6" i="11"/>
  <c r="G5" i="11"/>
  <c r="AE30" i="11"/>
  <c r="AD30" i="11"/>
  <c r="AC30" i="11"/>
  <c r="AB30" i="11"/>
  <c r="AA30" i="11"/>
  <c r="Z30" i="11"/>
  <c r="AE29" i="11"/>
  <c r="AD29" i="11"/>
  <c r="AC29" i="11"/>
  <c r="AB29" i="11"/>
  <c r="AA29" i="11"/>
  <c r="Z29" i="11"/>
  <c r="AE27" i="11"/>
  <c r="AD27" i="11"/>
  <c r="AC27" i="11"/>
  <c r="AB27" i="11"/>
  <c r="AA27" i="11"/>
  <c r="Z27" i="11"/>
  <c r="AE26" i="11"/>
  <c r="AD26" i="11"/>
  <c r="AC26" i="11"/>
  <c r="AB26" i="11"/>
  <c r="AA26" i="11"/>
  <c r="Z26" i="11"/>
  <c r="AE25" i="11"/>
  <c r="AD25" i="11"/>
  <c r="AC25" i="11"/>
  <c r="AB25" i="11"/>
  <c r="AA25" i="11"/>
  <c r="Z25" i="11"/>
  <c r="AE24" i="11"/>
  <c r="AD24" i="11"/>
  <c r="AC24" i="11"/>
  <c r="AB24" i="11"/>
  <c r="AA24" i="11"/>
  <c r="Z24" i="11"/>
  <c r="AE23" i="11"/>
  <c r="AD23" i="11"/>
  <c r="AC23" i="11"/>
  <c r="AB23" i="11"/>
  <c r="AA23" i="11"/>
  <c r="Z23" i="11"/>
  <c r="AE22" i="11"/>
  <c r="AD22" i="11"/>
  <c r="AC22" i="11"/>
  <c r="AB22" i="11"/>
  <c r="AA22" i="11"/>
  <c r="Z22" i="11"/>
  <c r="AE21" i="11"/>
  <c r="AD21" i="11"/>
  <c r="AC21" i="11"/>
  <c r="AB21" i="11"/>
  <c r="AA21" i="11"/>
  <c r="Z21" i="11"/>
  <c r="AE20" i="11"/>
  <c r="AD20" i="11"/>
  <c r="AC20" i="11"/>
  <c r="AB20" i="11"/>
  <c r="AA20" i="11"/>
  <c r="Z20" i="11"/>
  <c r="AE19" i="11"/>
  <c r="AD19" i="11"/>
  <c r="AC19" i="11"/>
  <c r="AB19" i="11"/>
  <c r="AA19" i="11"/>
  <c r="Z19" i="11"/>
  <c r="AE18" i="11"/>
  <c r="AD18" i="11"/>
  <c r="AC18" i="11"/>
  <c r="AB18" i="11"/>
  <c r="AA18" i="11"/>
  <c r="Z18" i="11"/>
  <c r="AE17" i="11"/>
  <c r="AD17" i="11"/>
  <c r="AC17" i="11"/>
  <c r="AB17" i="11"/>
  <c r="AA17" i="11"/>
  <c r="Z17" i="11"/>
  <c r="AE16" i="11"/>
  <c r="AD16" i="11"/>
  <c r="AC16" i="11"/>
  <c r="AB16" i="11"/>
  <c r="AA16" i="11"/>
  <c r="Z16" i="11"/>
  <c r="AE15" i="11"/>
  <c r="AD15" i="11"/>
  <c r="AC15" i="11"/>
  <c r="AB15" i="11"/>
  <c r="AA15" i="11"/>
  <c r="Z15" i="11"/>
  <c r="Z5" i="11"/>
  <c r="AA5" i="11"/>
  <c r="AB5" i="11"/>
  <c r="AC5" i="11"/>
  <c r="AD5" i="11"/>
  <c r="AE5" i="11"/>
  <c r="Z6" i="11"/>
  <c r="AA6" i="11"/>
  <c r="AB6" i="11"/>
  <c r="AC6" i="11"/>
  <c r="AD6" i="11"/>
  <c r="AE6" i="11"/>
  <c r="Z7" i="11"/>
  <c r="AA7" i="11"/>
  <c r="AB7" i="11"/>
  <c r="AC7" i="11"/>
  <c r="AD7" i="11"/>
  <c r="AE7" i="11"/>
  <c r="Z8" i="11"/>
  <c r="AA8" i="11"/>
  <c r="AB8" i="11"/>
  <c r="AC8" i="11"/>
  <c r="AD8" i="11"/>
  <c r="AE8" i="11"/>
  <c r="Z9" i="11"/>
  <c r="AA9" i="11"/>
  <c r="AB9" i="11"/>
  <c r="AC9" i="11"/>
  <c r="AD9" i="11"/>
  <c r="AE9" i="11"/>
  <c r="Z10" i="11"/>
  <c r="AA10" i="11"/>
  <c r="AB10" i="11"/>
  <c r="AC10" i="11"/>
  <c r="AD10" i="11"/>
  <c r="AE10" i="11"/>
  <c r="Z11" i="11"/>
  <c r="AA11" i="11"/>
  <c r="AB11" i="11"/>
  <c r="AC11" i="11"/>
  <c r="AD11" i="11"/>
  <c r="AE11" i="11"/>
  <c r="Z12" i="11"/>
  <c r="AA12" i="11"/>
  <c r="AB12" i="11"/>
  <c r="AC12" i="11"/>
  <c r="AD12" i="11"/>
  <c r="AE12" i="11"/>
  <c r="Z13" i="11"/>
  <c r="AA13" i="11"/>
  <c r="AB13" i="11"/>
  <c r="AC13" i="11"/>
  <c r="AD13" i="11"/>
  <c r="AE13" i="11"/>
  <c r="AA4" i="11"/>
  <c r="AB4" i="11"/>
  <c r="AC4" i="11"/>
  <c r="AD4" i="11"/>
  <c r="AE4" i="11"/>
  <c r="Z4" i="11"/>
  <c r="AD2" i="11" l="1"/>
  <c r="AE2" i="11"/>
  <c r="AC2" i="11"/>
  <c r="AH30" i="9"/>
  <c r="AG30" i="9"/>
  <c r="AF30" i="9"/>
  <c r="AE30" i="9"/>
  <c r="AD30" i="9"/>
  <c r="AC30" i="9"/>
  <c r="AB30" i="9"/>
  <c r="AA30" i="9"/>
  <c r="Z30" i="9"/>
  <c r="Y30" i="9"/>
  <c r="E30" i="9"/>
  <c r="F30" i="9" s="1"/>
  <c r="AH29" i="9"/>
  <c r="AG29" i="9"/>
  <c r="AF29" i="9"/>
  <c r="AE29" i="9"/>
  <c r="AD29" i="9"/>
  <c r="AC29" i="9"/>
  <c r="AB29" i="9"/>
  <c r="AA29" i="9"/>
  <c r="Z29" i="9"/>
  <c r="Y29" i="9"/>
  <c r="E29" i="9"/>
  <c r="F29" i="9" s="1"/>
  <c r="AH27" i="9"/>
  <c r="AG27" i="9"/>
  <c r="AF27" i="9"/>
  <c r="AE27" i="9"/>
  <c r="AD27" i="9"/>
  <c r="AC27" i="9"/>
  <c r="AB27" i="9"/>
  <c r="AA27" i="9"/>
  <c r="Z27" i="9"/>
  <c r="Y27" i="9"/>
  <c r="E27" i="9"/>
  <c r="F27" i="9" s="1"/>
  <c r="AH26" i="9"/>
  <c r="AG26" i="9"/>
  <c r="AF26" i="9"/>
  <c r="AE26" i="9"/>
  <c r="AD26" i="9"/>
  <c r="AC26" i="9"/>
  <c r="AB26" i="9"/>
  <c r="AA26" i="9"/>
  <c r="Z26" i="9"/>
  <c r="Y26" i="9"/>
  <c r="E26" i="9"/>
  <c r="F26" i="9" s="1"/>
  <c r="AH25" i="9"/>
  <c r="AG25" i="9"/>
  <c r="AF25" i="9"/>
  <c r="AE25" i="9"/>
  <c r="AD25" i="9"/>
  <c r="AC25" i="9"/>
  <c r="AB25" i="9"/>
  <c r="AA25" i="9"/>
  <c r="Z25" i="9"/>
  <c r="Y25" i="9"/>
  <c r="E25" i="9"/>
  <c r="F25" i="9" s="1"/>
  <c r="AH24" i="9"/>
  <c r="AG24" i="9"/>
  <c r="AF24" i="9"/>
  <c r="AE24" i="9"/>
  <c r="AD24" i="9"/>
  <c r="AC24" i="9"/>
  <c r="AB24" i="9"/>
  <c r="AA24" i="9"/>
  <c r="Z24" i="9"/>
  <c r="Y24" i="9"/>
  <c r="E24" i="9"/>
  <c r="F24" i="9" s="1"/>
  <c r="AH23" i="9"/>
  <c r="AG23" i="9"/>
  <c r="AF23" i="9"/>
  <c r="AE23" i="9"/>
  <c r="AD23" i="9"/>
  <c r="AC23" i="9"/>
  <c r="AB23" i="9"/>
  <c r="AA23" i="9"/>
  <c r="Z23" i="9"/>
  <c r="Y23" i="9"/>
  <c r="E23" i="9"/>
  <c r="F23" i="9" s="1"/>
  <c r="AH22" i="9"/>
  <c r="AG22" i="9"/>
  <c r="AF22" i="9"/>
  <c r="AE22" i="9"/>
  <c r="AD22" i="9"/>
  <c r="AC22" i="9"/>
  <c r="AB22" i="9"/>
  <c r="AA22" i="9"/>
  <c r="Z22" i="9"/>
  <c r="Y22" i="9"/>
  <c r="E22" i="9"/>
  <c r="F22" i="9" s="1"/>
  <c r="AH21" i="9"/>
  <c r="AG21" i="9"/>
  <c r="AF21" i="9"/>
  <c r="AE21" i="9"/>
  <c r="AD21" i="9"/>
  <c r="AC21" i="9"/>
  <c r="AB21" i="9"/>
  <c r="AA21" i="9"/>
  <c r="Z21" i="9"/>
  <c r="Y21" i="9"/>
  <c r="E21" i="9"/>
  <c r="F21" i="9" s="1"/>
  <c r="AH20" i="9"/>
  <c r="AG20" i="9"/>
  <c r="AF20" i="9"/>
  <c r="AE20" i="9"/>
  <c r="AD20" i="9"/>
  <c r="AC20" i="9"/>
  <c r="AB20" i="9"/>
  <c r="AA20" i="9"/>
  <c r="Z20" i="9"/>
  <c r="Y20" i="9"/>
  <c r="E20" i="9"/>
  <c r="F20" i="9" s="1"/>
  <c r="AH19" i="9"/>
  <c r="AG19" i="9"/>
  <c r="AF19" i="9"/>
  <c r="AE19" i="9"/>
  <c r="AD19" i="9"/>
  <c r="AC19" i="9"/>
  <c r="AB19" i="9"/>
  <c r="AA19" i="9"/>
  <c r="Z19" i="9"/>
  <c r="Y19" i="9"/>
  <c r="E19" i="9"/>
  <c r="F19" i="9" s="1"/>
  <c r="AH18" i="9"/>
  <c r="AG18" i="9"/>
  <c r="AF18" i="9"/>
  <c r="AE18" i="9"/>
  <c r="AD18" i="9"/>
  <c r="AC18" i="9"/>
  <c r="AB18" i="9"/>
  <c r="AA18" i="9"/>
  <c r="Z18" i="9"/>
  <c r="Y18" i="9"/>
  <c r="E18" i="9"/>
  <c r="F18" i="9" s="1"/>
  <c r="AH17" i="9"/>
  <c r="AG17" i="9"/>
  <c r="AF17" i="9"/>
  <c r="AE17" i="9"/>
  <c r="AD17" i="9"/>
  <c r="AC17" i="9"/>
  <c r="AB17" i="9"/>
  <c r="AA17" i="9"/>
  <c r="Z17" i="9"/>
  <c r="Y17" i="9"/>
  <c r="E17" i="9"/>
  <c r="F17" i="9" s="1"/>
  <c r="AH16" i="9"/>
  <c r="AG16" i="9"/>
  <c r="AF16" i="9"/>
  <c r="AE16" i="9"/>
  <c r="AD16" i="9"/>
  <c r="AC16" i="9"/>
  <c r="AB16" i="9"/>
  <c r="AA16" i="9"/>
  <c r="Z16" i="9"/>
  <c r="Y16" i="9"/>
  <c r="E16" i="9"/>
  <c r="F16" i="9" s="1"/>
  <c r="AH15" i="9"/>
  <c r="AG15" i="9"/>
  <c r="AF15" i="9"/>
  <c r="AE15" i="9"/>
  <c r="AD15" i="9"/>
  <c r="AC15" i="9"/>
  <c r="AB15" i="9"/>
  <c r="AA15" i="9"/>
  <c r="Z15" i="9"/>
  <c r="Y15" i="9"/>
  <c r="E15" i="9"/>
  <c r="F15" i="9" s="1"/>
  <c r="AH13" i="9"/>
  <c r="AG13" i="9"/>
  <c r="AF13" i="9"/>
  <c r="AE13" i="9"/>
  <c r="AD13" i="9"/>
  <c r="AC13" i="9"/>
  <c r="AB13" i="9"/>
  <c r="AA13" i="9"/>
  <c r="Z13" i="9"/>
  <c r="Y13" i="9"/>
  <c r="E13" i="9"/>
  <c r="F13" i="9" s="1"/>
  <c r="AH12" i="9"/>
  <c r="AG12" i="9"/>
  <c r="AF12" i="9"/>
  <c r="AE12" i="9"/>
  <c r="AD12" i="9"/>
  <c r="AC12" i="9"/>
  <c r="AB12" i="9"/>
  <c r="AA12" i="9"/>
  <c r="Z12" i="9"/>
  <c r="Y12" i="9"/>
  <c r="E12" i="9"/>
  <c r="F12" i="9" s="1"/>
  <c r="AH11" i="9"/>
  <c r="AG11" i="9"/>
  <c r="AF11" i="9"/>
  <c r="AE11" i="9"/>
  <c r="AD11" i="9"/>
  <c r="AC11" i="9"/>
  <c r="AB11" i="9"/>
  <c r="AA11" i="9"/>
  <c r="Z11" i="9"/>
  <c r="Y11" i="9"/>
  <c r="E11" i="9"/>
  <c r="F11" i="9" s="1"/>
  <c r="AH10" i="9"/>
  <c r="AG10" i="9"/>
  <c r="AF10" i="9"/>
  <c r="AE10" i="9"/>
  <c r="AD10" i="9"/>
  <c r="AC10" i="9"/>
  <c r="AB10" i="9"/>
  <c r="AA10" i="9"/>
  <c r="Z10" i="9"/>
  <c r="Y10" i="9"/>
  <c r="E10" i="9"/>
  <c r="F10" i="9" s="1"/>
  <c r="AH9" i="9"/>
  <c r="AG9" i="9"/>
  <c r="AF9" i="9"/>
  <c r="AE9" i="9"/>
  <c r="AD9" i="9"/>
  <c r="AC9" i="9"/>
  <c r="AB9" i="9"/>
  <c r="AA9" i="9"/>
  <c r="Z9" i="9"/>
  <c r="Y9" i="9"/>
  <c r="E9" i="9"/>
  <c r="F9" i="9" s="1"/>
  <c r="AH8" i="9"/>
  <c r="AG8" i="9"/>
  <c r="AF8" i="9"/>
  <c r="AE8" i="9"/>
  <c r="AD8" i="9"/>
  <c r="AC8" i="9"/>
  <c r="AB8" i="9"/>
  <c r="AA8" i="9"/>
  <c r="Z8" i="9"/>
  <c r="Y8" i="9"/>
  <c r="E8" i="9"/>
  <c r="F8" i="9" s="1"/>
  <c r="AH7" i="9"/>
  <c r="AG7" i="9"/>
  <c r="AF7" i="9"/>
  <c r="AE7" i="9"/>
  <c r="AD7" i="9"/>
  <c r="AC7" i="9"/>
  <c r="AB7" i="9"/>
  <c r="AA7" i="9"/>
  <c r="Z7" i="9"/>
  <c r="Y7" i="9"/>
  <c r="E7" i="9"/>
  <c r="F7" i="9" s="1"/>
  <c r="AH6" i="9"/>
  <c r="AG6" i="9"/>
  <c r="AF6" i="9"/>
  <c r="AE6" i="9"/>
  <c r="AD6" i="9"/>
  <c r="AC6" i="9"/>
  <c r="AB6" i="9"/>
  <c r="AA6" i="9"/>
  <c r="Z6" i="9"/>
  <c r="Y6" i="9"/>
  <c r="E6" i="9"/>
  <c r="F6" i="9" s="1"/>
  <c r="AH5" i="9"/>
  <c r="AG5" i="9"/>
  <c r="AF5" i="9"/>
  <c r="AE5" i="9"/>
  <c r="AD5" i="9"/>
  <c r="AC5" i="9"/>
  <c r="AB5" i="9"/>
  <c r="AA5" i="9"/>
  <c r="Z5" i="9"/>
  <c r="Y5" i="9"/>
  <c r="E5" i="9"/>
  <c r="F5" i="9" s="1"/>
  <c r="E5" i="5" l="1"/>
  <c r="F5" i="5" s="1"/>
  <c r="E6" i="5"/>
  <c r="F6" i="5" s="1"/>
  <c r="E7" i="5"/>
  <c r="F7" i="5" s="1"/>
  <c r="E8" i="5"/>
  <c r="F8" i="5" s="1"/>
  <c r="E9" i="5"/>
  <c r="F9" i="5" s="1"/>
  <c r="E10" i="5"/>
  <c r="F10" i="5" s="1"/>
  <c r="E11" i="5"/>
  <c r="F11" i="5" s="1"/>
  <c r="E12" i="5"/>
  <c r="F12" i="5" s="1"/>
  <c r="E13" i="5"/>
  <c r="F13" i="5" s="1"/>
  <c r="E15" i="5"/>
  <c r="F15" i="5" s="1"/>
  <c r="E16" i="5"/>
  <c r="F16" i="5" s="1"/>
  <c r="E17" i="5"/>
  <c r="F17" i="5"/>
  <c r="E18" i="5"/>
  <c r="F18" i="5" s="1"/>
  <c r="E19" i="5"/>
  <c r="F19" i="5" s="1"/>
  <c r="E20" i="5"/>
  <c r="F20" i="5" s="1"/>
  <c r="E21" i="5"/>
  <c r="F21" i="5" s="1"/>
  <c r="E22" i="5"/>
  <c r="F22" i="5" s="1"/>
  <c r="E23" i="5"/>
  <c r="F23" i="5" s="1"/>
  <c r="E24" i="5"/>
  <c r="F24" i="5" s="1"/>
  <c r="E25" i="5"/>
  <c r="F25" i="5" s="1"/>
  <c r="E26" i="5"/>
  <c r="F26" i="5" s="1"/>
  <c r="E27" i="5"/>
  <c r="F27" i="5" s="1"/>
  <c r="E28" i="5"/>
  <c r="F28" i="5" s="1"/>
  <c r="E29" i="5"/>
  <c r="F29" i="5" s="1"/>
  <c r="E30" i="5"/>
  <c r="F30" i="5" s="1"/>
  <c r="N30" i="4" l="1"/>
  <c r="M30" i="4"/>
  <c r="N29" i="4"/>
  <c r="M29" i="4"/>
  <c r="N27" i="4"/>
  <c r="M27" i="4"/>
  <c r="N26" i="4"/>
  <c r="M26" i="4"/>
  <c r="N25" i="4"/>
  <c r="M25" i="4"/>
  <c r="N24" i="4"/>
  <c r="M24" i="4"/>
  <c r="N23" i="4"/>
  <c r="M23" i="4"/>
  <c r="N22" i="4"/>
  <c r="M22" i="4"/>
  <c r="N21" i="4"/>
  <c r="M21" i="4"/>
  <c r="N20" i="4"/>
  <c r="M20" i="4"/>
  <c r="N19" i="4"/>
  <c r="M19" i="4"/>
  <c r="N18" i="4"/>
  <c r="M18" i="4"/>
  <c r="N17" i="4"/>
  <c r="M17" i="4"/>
  <c r="N16" i="4"/>
  <c r="M16" i="4"/>
  <c r="N15" i="4"/>
  <c r="M15" i="4"/>
  <c r="N13" i="4"/>
  <c r="M13" i="4"/>
  <c r="N12" i="4"/>
  <c r="M12" i="4"/>
  <c r="N11" i="4"/>
  <c r="M11" i="4"/>
  <c r="N10" i="4"/>
  <c r="M10" i="4"/>
  <c r="N9" i="4"/>
  <c r="M9" i="4"/>
  <c r="N8" i="4"/>
  <c r="M8" i="4"/>
  <c r="N7" i="4"/>
  <c r="M7" i="4"/>
  <c r="N6" i="4"/>
  <c r="M6" i="4"/>
  <c r="N5" i="4"/>
  <c r="M5" i="4"/>
  <c r="C17" i="16"/>
  <c r="C18" i="16"/>
  <c r="B2" i="1" l="1"/>
  <c r="C17" i="1" l="1"/>
  <c r="D17" i="1"/>
  <c r="K17" i="4" s="1"/>
  <c r="D30" i="1"/>
  <c r="C30" i="1"/>
  <c r="K30" i="4" s="1"/>
  <c r="D29" i="1"/>
  <c r="K29" i="4" s="1"/>
  <c r="C29" i="1"/>
  <c r="D28" i="1"/>
  <c r="C28" i="1"/>
  <c r="D27" i="1"/>
  <c r="K27" i="4" s="1"/>
  <c r="C27" i="1"/>
  <c r="D26" i="1"/>
  <c r="K26" i="4" s="1"/>
  <c r="C26" i="1"/>
  <c r="D25" i="1"/>
  <c r="K25" i="4" s="1"/>
  <c r="C25" i="1"/>
  <c r="D24" i="1"/>
  <c r="K24" i="4" s="1"/>
  <c r="C24" i="1"/>
  <c r="D23" i="1"/>
  <c r="K23" i="4" s="1"/>
  <c r="C23" i="1"/>
  <c r="D22" i="1"/>
  <c r="K22" i="4" s="1"/>
  <c r="C22" i="1"/>
  <c r="D21" i="1"/>
  <c r="K21" i="4" s="1"/>
  <c r="C21" i="1"/>
  <c r="D20" i="1"/>
  <c r="K20" i="4" s="1"/>
  <c r="C20" i="1"/>
  <c r="D19" i="1"/>
  <c r="K19" i="4" s="1"/>
  <c r="C19" i="1"/>
  <c r="D18" i="1"/>
  <c r="K18" i="4" s="1"/>
  <c r="C18" i="1"/>
  <c r="D16" i="1"/>
  <c r="K16" i="4" s="1"/>
  <c r="C16" i="1"/>
  <c r="D15" i="1"/>
  <c r="K15" i="4" s="1"/>
  <c r="C15" i="1"/>
  <c r="D14" i="1"/>
  <c r="C14" i="1"/>
  <c r="D13" i="1"/>
  <c r="K13" i="4" s="1"/>
  <c r="C13" i="1"/>
  <c r="D12" i="1"/>
  <c r="K12" i="4" s="1"/>
  <c r="C12" i="1"/>
  <c r="D11" i="1"/>
  <c r="K11" i="4" s="1"/>
  <c r="C11" i="1"/>
  <c r="D10" i="1"/>
  <c r="K10" i="4" s="1"/>
  <c r="C10" i="1"/>
  <c r="D9" i="1"/>
  <c r="K9" i="4" s="1"/>
  <c r="C9" i="1"/>
  <c r="D8" i="1"/>
  <c r="K8" i="4" s="1"/>
  <c r="C8" i="1"/>
  <c r="D7" i="1"/>
  <c r="K7" i="4" s="1"/>
  <c r="C7" i="1"/>
  <c r="D6" i="1"/>
  <c r="K6" i="4" s="1"/>
  <c r="C6" i="1"/>
  <c r="D5" i="1"/>
  <c r="K5" i="4" s="1"/>
  <c r="C5" i="1"/>
  <c r="C30" i="16" l="1"/>
  <c r="C29" i="16"/>
  <c r="C28" i="16"/>
  <c r="C27" i="16"/>
  <c r="C26" i="16"/>
  <c r="C25" i="16"/>
  <c r="C24" i="16"/>
  <c r="C23" i="16"/>
  <c r="C22" i="16"/>
  <c r="C21" i="16"/>
  <c r="C20" i="16"/>
  <c r="C19" i="16"/>
  <c r="C16" i="16"/>
  <c r="C15" i="16"/>
  <c r="C14" i="16"/>
  <c r="C13" i="16"/>
  <c r="C12" i="16"/>
  <c r="C11" i="16"/>
  <c r="C10" i="16"/>
  <c r="C9" i="16"/>
  <c r="C8" i="16"/>
  <c r="C7" i="16"/>
  <c r="C6" i="16"/>
  <c r="C5" i="16"/>
  <c r="C4" i="16"/>
  <c r="A2" i="4" l="1"/>
  <c r="B2" i="19" l="1"/>
  <c r="B1" i="19"/>
  <c r="B1" i="13"/>
  <c r="B2" i="13"/>
  <c r="D4" i="1"/>
  <c r="B1" i="1"/>
  <c r="C17" i="19" l="1"/>
  <c r="D17" i="19"/>
  <c r="L17" i="4" s="1"/>
  <c r="D17" i="13"/>
  <c r="J17" i="4" s="1"/>
  <c r="C17" i="13"/>
  <c r="D4" i="13"/>
  <c r="C23" i="19"/>
  <c r="D26" i="19"/>
  <c r="L26" i="4" s="1"/>
  <c r="C6" i="19"/>
  <c r="C10" i="19"/>
  <c r="C13" i="19"/>
  <c r="C21" i="19"/>
  <c r="C24" i="19"/>
  <c r="C28" i="19"/>
  <c r="D24" i="19"/>
  <c r="L24" i="4" s="1"/>
  <c r="C11" i="19"/>
  <c r="C14" i="19"/>
  <c r="C29" i="19"/>
  <c r="D7" i="19"/>
  <c r="L7" i="4" s="1"/>
  <c r="D14" i="19"/>
  <c r="D29" i="19"/>
  <c r="L29" i="4" s="1"/>
  <c r="C8" i="19"/>
  <c r="C15" i="19"/>
  <c r="C22" i="19"/>
  <c r="C30" i="19"/>
  <c r="L30" i="4" s="1"/>
  <c r="D8" i="19"/>
  <c r="L8" i="4" s="1"/>
  <c r="D15" i="19"/>
  <c r="L15" i="4" s="1"/>
  <c r="D22" i="19"/>
  <c r="L22" i="4" s="1"/>
  <c r="C12" i="19"/>
  <c r="C16" i="19"/>
  <c r="C27" i="19"/>
  <c r="D12" i="19"/>
  <c r="L12" i="4" s="1"/>
  <c r="D20" i="19"/>
  <c r="L20" i="4" s="1"/>
  <c r="D27" i="19"/>
  <c r="L27" i="4" s="1"/>
  <c r="D6" i="19"/>
  <c r="L6" i="4" s="1"/>
  <c r="D10" i="19"/>
  <c r="L10" i="4" s="1"/>
  <c r="D13" i="19"/>
  <c r="L13" i="4" s="1"/>
  <c r="D21" i="19"/>
  <c r="L21" i="4" s="1"/>
  <c r="D28" i="19"/>
  <c r="C7" i="19"/>
  <c r="C18" i="19"/>
  <c r="C25" i="19"/>
  <c r="D11" i="19"/>
  <c r="L11" i="4" s="1"/>
  <c r="D18" i="19"/>
  <c r="L18" i="4" s="1"/>
  <c r="D25" i="19"/>
  <c r="L25" i="4" s="1"/>
  <c r="C5" i="19"/>
  <c r="C19" i="19"/>
  <c r="C26" i="19"/>
  <c r="D5" i="19"/>
  <c r="L5" i="4" s="1"/>
  <c r="D19" i="19"/>
  <c r="L19" i="4" s="1"/>
  <c r="D30" i="19"/>
  <c r="C9" i="19"/>
  <c r="C20" i="19"/>
  <c r="D4" i="19"/>
  <c r="D9" i="19"/>
  <c r="L9" i="4" s="1"/>
  <c r="D16" i="19"/>
  <c r="L16" i="4" s="1"/>
  <c r="D23" i="19"/>
  <c r="L23" i="4" s="1"/>
  <c r="C4" i="19"/>
  <c r="C4" i="13"/>
  <c r="C7" i="13"/>
  <c r="C11" i="13"/>
  <c r="C18" i="13"/>
  <c r="C25" i="13"/>
  <c r="C29" i="13"/>
  <c r="D7" i="13"/>
  <c r="J7" i="4" s="1"/>
  <c r="D18" i="13"/>
  <c r="J18" i="4" s="1"/>
  <c r="C5" i="13"/>
  <c r="C8" i="13"/>
  <c r="C15" i="13"/>
  <c r="C22" i="13"/>
  <c r="D5" i="13"/>
  <c r="J5" i="4" s="1"/>
  <c r="D19" i="13"/>
  <c r="J19" i="4" s="1"/>
  <c r="D30" i="13"/>
  <c r="C16" i="13"/>
  <c r="D20" i="13"/>
  <c r="J20" i="4" s="1"/>
  <c r="D11" i="13"/>
  <c r="J11" i="4" s="1"/>
  <c r="D25" i="13"/>
  <c r="J25" i="4" s="1"/>
  <c r="C19" i="13"/>
  <c r="C30" i="13"/>
  <c r="J30" i="4" s="1"/>
  <c r="D22" i="13"/>
  <c r="J22" i="4" s="1"/>
  <c r="C9" i="13"/>
  <c r="C20" i="13"/>
  <c r="D9" i="13"/>
  <c r="J9" i="4" s="1"/>
  <c r="D23" i="13"/>
  <c r="C6" i="13"/>
  <c r="C10" i="13"/>
  <c r="C13" i="13"/>
  <c r="C21" i="13"/>
  <c r="C24" i="13"/>
  <c r="D6" i="13"/>
  <c r="J6" i="4" s="1"/>
  <c r="D10" i="13"/>
  <c r="J10" i="4" s="1"/>
  <c r="D13" i="13"/>
  <c r="J13" i="4" s="1"/>
  <c r="D21" i="13"/>
  <c r="J21" i="4" s="1"/>
  <c r="D24" i="13"/>
  <c r="J24" i="4" s="1"/>
  <c r="D29" i="13"/>
  <c r="J29" i="4" s="1"/>
  <c r="C26" i="13"/>
  <c r="D8" i="13"/>
  <c r="J8" i="4" s="1"/>
  <c r="D15" i="13"/>
  <c r="J15" i="4" s="1"/>
  <c r="D26" i="13"/>
  <c r="J26" i="4" s="1"/>
  <c r="C12" i="13"/>
  <c r="C23" i="13"/>
  <c r="C27" i="13"/>
  <c r="D12" i="13"/>
  <c r="J12" i="4" s="1"/>
  <c r="D16" i="13"/>
  <c r="J16" i="4" s="1"/>
  <c r="D27" i="13"/>
  <c r="J27" i="4" s="1"/>
  <c r="C4" i="1"/>
  <c r="K4" i="4" s="1"/>
  <c r="J4" i="4" l="1"/>
  <c r="L4" i="4"/>
  <c r="AB2" i="11" l="1"/>
  <c r="Z2" i="11"/>
  <c r="AA2" i="11"/>
  <c r="AH4" i="9"/>
  <c r="AG4" i="9"/>
  <c r="AF4" i="9"/>
  <c r="AE4" i="9"/>
  <c r="AD4" i="9"/>
  <c r="AC4" i="9"/>
  <c r="AB4" i="9"/>
  <c r="AA4" i="9"/>
  <c r="Z4" i="9"/>
  <c r="Z3" i="9"/>
  <c r="AA3" i="9"/>
  <c r="AB3" i="9"/>
  <c r="AC3" i="9"/>
  <c r="AD3" i="9"/>
  <c r="AE3" i="9"/>
  <c r="AF3" i="9"/>
  <c r="AG3" i="9"/>
  <c r="AH3" i="9"/>
  <c r="AW4" i="5" l="1"/>
  <c r="AV4" i="5"/>
  <c r="AU4" i="5"/>
  <c r="AR4" i="5" l="1"/>
  <c r="AR3" i="5"/>
  <c r="AK4" i="5"/>
  <c r="AK3" i="5"/>
  <c r="G4" i="11" l="1"/>
  <c r="AT4" i="5" l="1"/>
  <c r="AS4" i="5"/>
  <c r="AQ4" i="5"/>
  <c r="AP4" i="5"/>
  <c r="AO4" i="5"/>
  <c r="AN4" i="5"/>
  <c r="AM4" i="5"/>
  <c r="AL4" i="5"/>
  <c r="AJ4" i="5"/>
  <c r="AI4" i="5"/>
  <c r="AH4" i="5"/>
  <c r="AG4" i="5"/>
  <c r="AF4" i="5"/>
  <c r="AG3" i="5"/>
  <c r="AH3" i="5"/>
  <c r="AI3" i="5"/>
  <c r="AJ3" i="5"/>
  <c r="AL3" i="5"/>
  <c r="AM3" i="5"/>
  <c r="AN3" i="5"/>
  <c r="AO3" i="5"/>
  <c r="AP3" i="5"/>
  <c r="AQ3" i="5"/>
  <c r="AS3" i="5"/>
  <c r="AT3" i="5"/>
  <c r="AU3" i="5"/>
  <c r="AV3" i="5"/>
  <c r="AW3" i="5"/>
  <c r="AF3" i="5"/>
  <c r="Y4" i="9"/>
  <c r="Y3" i="9"/>
  <c r="E4" i="9" l="1"/>
  <c r="E2" i="9"/>
  <c r="F4" i="9" l="1"/>
  <c r="AD1" i="5"/>
  <c r="E4" i="5" l="1"/>
  <c r="E2" i="5" l="1"/>
  <c r="F4" i="5" l="1"/>
  <c r="G2" i="11" l="1"/>
  <c r="U30" i="11" l="1"/>
  <c r="U22" i="11"/>
  <c r="U13" i="11"/>
  <c r="U5" i="11"/>
  <c r="U9" i="11"/>
  <c r="U25" i="11"/>
  <c r="U7" i="11"/>
  <c r="U21" i="11"/>
  <c r="U12" i="11"/>
  <c r="I7" i="11"/>
  <c r="O7" i="4" s="1"/>
  <c r="F7" i="4" s="1"/>
  <c r="U18" i="11"/>
  <c r="U17" i="11"/>
  <c r="U16" i="11"/>
  <c r="U15" i="11"/>
  <c r="U29" i="11"/>
  <c r="U20" i="11"/>
  <c r="U11" i="11"/>
  <c r="U27" i="11"/>
  <c r="U19" i="11"/>
  <c r="U10" i="11"/>
  <c r="U26" i="11"/>
  <c r="U8" i="11"/>
  <c r="U24" i="11"/>
  <c r="U23" i="11"/>
  <c r="I8" i="11"/>
  <c r="O8" i="4" s="1"/>
  <c r="F8" i="4" s="1"/>
  <c r="I11" i="11"/>
  <c r="O11" i="4" s="1"/>
  <c r="F11" i="4" s="1"/>
  <c r="I26" i="11"/>
  <c r="O26" i="4" s="1"/>
  <c r="F26" i="4" s="1"/>
  <c r="H24" i="11"/>
  <c r="V24" i="11" s="1"/>
  <c r="H27" i="11"/>
  <c r="V27" i="11" s="1"/>
  <c r="H20" i="11"/>
  <c r="V20" i="11" s="1"/>
  <c r="H22" i="11"/>
  <c r="V22" i="11" s="1"/>
  <c r="H26" i="11"/>
  <c r="V26" i="11" s="1"/>
  <c r="H9" i="11"/>
  <c r="I17" i="11"/>
  <c r="O17" i="4" s="1"/>
  <c r="F17" i="4" s="1"/>
  <c r="I10" i="11"/>
  <c r="O10" i="4" s="1"/>
  <c r="F10" i="4" s="1"/>
  <c r="H7" i="11"/>
  <c r="I13" i="11"/>
  <c r="O13" i="4" s="1"/>
  <c r="F13" i="4" s="1"/>
  <c r="H29" i="11"/>
  <c r="V29" i="11" s="1"/>
  <c r="H10" i="11"/>
  <c r="I25" i="11"/>
  <c r="O25" i="4" s="1"/>
  <c r="F25" i="4" s="1"/>
  <c r="I5" i="11"/>
  <c r="O5" i="4" s="1"/>
  <c r="F5" i="4" s="1"/>
  <c r="H17" i="11"/>
  <c r="V17" i="11" s="1"/>
  <c r="H16" i="11"/>
  <c r="V16" i="11" s="1"/>
  <c r="I15" i="11"/>
  <c r="O15" i="4" s="1"/>
  <c r="F15" i="4" s="1"/>
  <c r="H5" i="11"/>
  <c r="I19" i="11"/>
  <c r="O19" i="4" s="1"/>
  <c r="F19" i="4" s="1"/>
  <c r="I20" i="11"/>
  <c r="O20" i="4" s="1"/>
  <c r="F20" i="4" s="1"/>
  <c r="I21" i="11"/>
  <c r="O21" i="4" s="1"/>
  <c r="F21" i="4" s="1"/>
  <c r="I16" i="11"/>
  <c r="O16" i="4" s="1"/>
  <c r="F16" i="4" s="1"/>
  <c r="I23" i="11"/>
  <c r="O23" i="4" s="1"/>
  <c r="H13" i="11"/>
  <c r="V13" i="11" s="1"/>
  <c r="I27" i="11"/>
  <c r="O27" i="4" s="1"/>
  <c r="F27" i="4" s="1"/>
  <c r="I24" i="11"/>
  <c r="O24" i="4" s="1"/>
  <c r="F24" i="4" s="1"/>
  <c r="H25" i="11"/>
  <c r="V25" i="11" s="1"/>
  <c r="H8" i="11"/>
  <c r="I18" i="11"/>
  <c r="O18" i="4" s="1"/>
  <c r="F18" i="4" s="1"/>
  <c r="H23" i="11"/>
  <c r="V23" i="11" s="1"/>
  <c r="I29" i="11"/>
  <c r="O29" i="4" s="1"/>
  <c r="F29" i="4" s="1"/>
  <c r="H30" i="11"/>
  <c r="V30" i="11" s="1"/>
  <c r="H12" i="11"/>
  <c r="V12" i="11" s="1"/>
  <c r="H21" i="11"/>
  <c r="V21" i="11" s="1"/>
  <c r="H15" i="11"/>
  <c r="V15" i="11" s="1"/>
  <c r="H6" i="11"/>
  <c r="I9" i="11"/>
  <c r="O9" i="4" s="1"/>
  <c r="F9" i="4" s="1"/>
  <c r="H18" i="11"/>
  <c r="V18" i="11" s="1"/>
  <c r="I30" i="11"/>
  <c r="O30" i="4" s="1"/>
  <c r="F30" i="4" s="1"/>
  <c r="H19" i="11"/>
  <c r="V19" i="11" s="1"/>
  <c r="H11" i="11"/>
  <c r="V11" i="11" s="1"/>
  <c r="I12" i="11"/>
  <c r="O12" i="4" s="1"/>
  <c r="F12" i="4" s="1"/>
  <c r="I22" i="11"/>
  <c r="O22" i="4" s="1"/>
  <c r="F22" i="4" s="1"/>
  <c r="I6" i="11"/>
  <c r="O6" i="4" s="1"/>
  <c r="F6" i="4" s="1"/>
  <c r="H4" i="11"/>
  <c r="I4" i="11"/>
  <c r="O4" i="4" s="1"/>
  <c r="F4" i="4" s="1"/>
  <c r="AD29" i="4" l="1"/>
  <c r="AG29" i="4" s="1"/>
  <c r="AD17" i="4"/>
  <c r="AG17" i="4" s="1"/>
  <c r="AD7" i="4"/>
  <c r="AG7" i="4" s="1"/>
  <c r="AD20" i="4"/>
  <c r="AD22" i="4"/>
  <c r="AD19" i="4"/>
  <c r="AG19" i="4" s="1"/>
  <c r="AD12" i="4"/>
  <c r="AD24" i="4"/>
  <c r="AD13" i="4"/>
  <c r="AG13" i="4" s="1"/>
  <c r="AD6" i="4"/>
  <c r="AD27" i="4"/>
  <c r="AD15" i="4"/>
  <c r="AG15" i="4" s="1"/>
  <c r="AD10" i="4"/>
  <c r="AD26" i="4"/>
  <c r="AD30" i="4"/>
  <c r="AD16" i="4"/>
  <c r="AD5" i="4"/>
  <c r="AG5" i="4" s="1"/>
  <c r="AD8" i="4"/>
  <c r="AD23" i="4"/>
  <c r="AG23" i="4" s="1"/>
  <c r="AD11" i="4"/>
  <c r="AD9" i="4"/>
  <c r="AG9" i="4" s="1"/>
  <c r="AD18" i="4"/>
  <c r="AD21" i="4"/>
  <c r="AD25" i="4"/>
  <c r="N4" i="4"/>
  <c r="M4" i="4"/>
  <c r="AE25" i="4" l="1"/>
  <c r="AF25" i="4"/>
  <c r="T27" i="4"/>
  <c r="U27" i="4" s="1"/>
  <c r="R27" i="4"/>
  <c r="S27" i="4" s="1"/>
  <c r="V27" i="4"/>
  <c r="W27" i="4" s="1"/>
  <c r="T20" i="4"/>
  <c r="U20" i="4" s="1"/>
  <c r="V20" i="4"/>
  <c r="W20" i="4" s="1"/>
  <c r="R20" i="4"/>
  <c r="S20" i="4" s="1"/>
  <c r="R30" i="4"/>
  <c r="S30" i="4" s="1"/>
  <c r="V30" i="4"/>
  <c r="W30" i="4" s="1"/>
  <c r="T30" i="4"/>
  <c r="U30" i="4" s="1"/>
  <c r="AG27" i="4"/>
  <c r="AE27" i="4"/>
  <c r="AF27" i="4"/>
  <c r="AF11" i="4"/>
  <c r="AE11" i="4"/>
  <c r="AG6" i="4"/>
  <c r="AF6" i="4"/>
  <c r="AE6" i="4"/>
  <c r="AG24" i="4"/>
  <c r="AE24" i="4"/>
  <c r="AF24" i="4"/>
  <c r="T18" i="4"/>
  <c r="U18" i="4" s="1"/>
  <c r="R18" i="4"/>
  <c r="S18" i="4" s="1"/>
  <c r="V18" i="4"/>
  <c r="W18" i="4" s="1"/>
  <c r="R23" i="4"/>
  <c r="S23" i="4" s="1"/>
  <c r="V23" i="4"/>
  <c r="W23" i="4" s="1"/>
  <c r="T23" i="4"/>
  <c r="U23" i="4" s="1"/>
  <c r="T5" i="4"/>
  <c r="U5" i="4" s="1"/>
  <c r="R5" i="4"/>
  <c r="S5" i="4" s="1"/>
  <c r="V5" i="4"/>
  <c r="W5" i="4" s="1"/>
  <c r="R12" i="4"/>
  <c r="S12" i="4" s="1"/>
  <c r="V12" i="4"/>
  <c r="W12" i="4" s="1"/>
  <c r="T12" i="4"/>
  <c r="U12" i="4" s="1"/>
  <c r="AF19" i="4"/>
  <c r="AE19" i="4"/>
  <c r="AF7" i="4"/>
  <c r="AE7" i="4"/>
  <c r="AG18" i="4"/>
  <c r="AF18" i="4"/>
  <c r="AE18" i="4"/>
  <c r="AF23" i="4"/>
  <c r="AE23" i="4"/>
  <c r="AF5" i="4"/>
  <c r="AE5" i="4"/>
  <c r="T15" i="4"/>
  <c r="U15" i="4" s="1"/>
  <c r="R15" i="4"/>
  <c r="S15" i="4" s="1"/>
  <c r="V15" i="4"/>
  <c r="W15" i="4" s="1"/>
  <c r="AG12" i="4"/>
  <c r="AE12" i="4"/>
  <c r="AF12" i="4"/>
  <c r="T22" i="4"/>
  <c r="U22" i="4" s="1"/>
  <c r="V22" i="4"/>
  <c r="W22" i="4" s="1"/>
  <c r="R22" i="4"/>
  <c r="S22" i="4" s="1"/>
  <c r="V17" i="4"/>
  <c r="W17" i="4" s="1"/>
  <c r="T17" i="4"/>
  <c r="U17" i="4" s="1"/>
  <c r="R17" i="4"/>
  <c r="S17" i="4" s="1"/>
  <c r="AG16" i="4"/>
  <c r="AE16" i="4"/>
  <c r="AF16" i="4"/>
  <c r="V21" i="4"/>
  <c r="W21" i="4" s="1"/>
  <c r="R21" i="4"/>
  <c r="S21" i="4" s="1"/>
  <c r="T21" i="4"/>
  <c r="U21" i="4" s="1"/>
  <c r="AF21" i="4"/>
  <c r="AE21" i="4"/>
  <c r="AG8" i="4"/>
  <c r="AF8" i="4"/>
  <c r="AE8" i="4"/>
  <c r="R25" i="4"/>
  <c r="S25" i="4" s="1"/>
  <c r="T25" i="4"/>
  <c r="U25" i="4" s="1"/>
  <c r="V25" i="4"/>
  <c r="W25" i="4" s="1"/>
  <c r="R9" i="4"/>
  <c r="S9" i="4" s="1"/>
  <c r="V9" i="4"/>
  <c r="W9" i="4" s="1"/>
  <c r="T9" i="4"/>
  <c r="U9" i="4" s="1"/>
  <c r="R26" i="4"/>
  <c r="S26" i="4" s="1"/>
  <c r="V26" i="4"/>
  <c r="W26" i="4" s="1"/>
  <c r="T26" i="4"/>
  <c r="U26" i="4" s="1"/>
  <c r="AG22" i="4"/>
  <c r="AF22" i="4"/>
  <c r="AE22" i="4"/>
  <c r="AG25" i="4"/>
  <c r="V16" i="4"/>
  <c r="W16" i="4" s="1"/>
  <c r="R16" i="4"/>
  <c r="S16" i="4" s="1"/>
  <c r="T16" i="4"/>
  <c r="U16" i="4" s="1"/>
  <c r="AG26" i="4"/>
  <c r="AE26" i="4"/>
  <c r="AF26" i="4"/>
  <c r="AF15" i="4"/>
  <c r="AE15" i="4"/>
  <c r="R13" i="4"/>
  <c r="S13" i="4" s="1"/>
  <c r="V13" i="4"/>
  <c r="W13" i="4" s="1"/>
  <c r="T13" i="4"/>
  <c r="U13" i="4" s="1"/>
  <c r="AE17" i="4"/>
  <c r="AF17" i="4"/>
  <c r="AF9" i="4"/>
  <c r="AE9" i="4"/>
  <c r="T10" i="4"/>
  <c r="U10" i="4" s="1"/>
  <c r="R10" i="4"/>
  <c r="S10" i="4" s="1"/>
  <c r="V10" i="4"/>
  <c r="W10" i="4" s="1"/>
  <c r="R29" i="4"/>
  <c r="S29" i="4" s="1"/>
  <c r="V29" i="4"/>
  <c r="W29" i="4" s="1"/>
  <c r="T29" i="4"/>
  <c r="U29" i="4" s="1"/>
  <c r="R11" i="4"/>
  <c r="S11" i="4" s="1"/>
  <c r="V11" i="4"/>
  <c r="W11" i="4" s="1"/>
  <c r="T11" i="4"/>
  <c r="U11" i="4" s="1"/>
  <c r="AG10" i="4"/>
  <c r="AF10" i="4"/>
  <c r="AE10" i="4"/>
  <c r="AF13" i="4"/>
  <c r="AE13" i="4"/>
  <c r="AG20" i="4"/>
  <c r="AF20" i="4"/>
  <c r="AE20" i="4"/>
  <c r="AG21" i="4"/>
  <c r="AG11" i="4"/>
  <c r="T8" i="4"/>
  <c r="U8" i="4" s="1"/>
  <c r="V8" i="4"/>
  <c r="W8" i="4" s="1"/>
  <c r="R8" i="4"/>
  <c r="S8" i="4" s="1"/>
  <c r="AG30" i="4"/>
  <c r="AE30" i="4"/>
  <c r="AF30" i="4"/>
  <c r="V6" i="4"/>
  <c r="W6" i="4" s="1"/>
  <c r="T6" i="4"/>
  <c r="U6" i="4" s="1"/>
  <c r="R6" i="4"/>
  <c r="S6" i="4" s="1"/>
  <c r="V24" i="4"/>
  <c r="W24" i="4" s="1"/>
  <c r="R24" i="4"/>
  <c r="S24" i="4" s="1"/>
  <c r="T24" i="4"/>
  <c r="U24" i="4" s="1"/>
  <c r="T19" i="4"/>
  <c r="U19" i="4" s="1"/>
  <c r="V19" i="4"/>
  <c r="W19" i="4" s="1"/>
  <c r="R19" i="4"/>
  <c r="S19" i="4" s="1"/>
  <c r="R7" i="4"/>
  <c r="S7" i="4" s="1"/>
  <c r="V7" i="4"/>
  <c r="W7" i="4" s="1"/>
  <c r="T7" i="4"/>
  <c r="U7" i="4" s="1"/>
  <c r="AF29" i="4"/>
  <c r="AE29" i="4"/>
  <c r="AD4" i="4"/>
  <c r="AG4" i="4" s="1"/>
  <c r="AF4" i="4" l="1"/>
  <c r="AE4" i="4"/>
  <c r="G17" i="4" l="1"/>
  <c r="G25" i="4"/>
  <c r="G12" i="4"/>
  <c r="G7" i="4"/>
  <c r="G21" i="4"/>
  <c r="G19" i="4"/>
  <c r="G15" i="4"/>
  <c r="G4" i="4"/>
  <c r="G27" i="4"/>
  <c r="G30" i="4"/>
  <c r="G5" i="4"/>
  <c r="G26" i="4"/>
  <c r="G24" i="4"/>
  <c r="G22" i="4"/>
  <c r="G23" i="4"/>
  <c r="G9" i="4"/>
  <c r="G20" i="4"/>
  <c r="G18" i="4"/>
  <c r="G29" i="4"/>
  <c r="G10" i="4"/>
  <c r="G8" i="4"/>
  <c r="G13" i="4"/>
  <c r="G16" i="4"/>
  <c r="G6" i="4"/>
  <c r="G11" i="4"/>
  <c r="V4" i="4"/>
  <c r="W4" i="4" s="1"/>
  <c r="T4" i="4"/>
  <c r="U4" i="4" s="1"/>
  <c r="R4" i="4"/>
  <c r="S4" i="4" s="1"/>
</calcChain>
</file>

<file path=xl/comments1.xml><?xml version="1.0" encoding="utf-8"?>
<comments xmlns="http://schemas.openxmlformats.org/spreadsheetml/2006/main">
  <authors>
    <author>Image</author>
  </authors>
  <commentList>
    <comment ref="AB28" authorId="0" shapeId="0">
      <text>
        <r>
          <rPr>
            <b/>
            <sz val="9"/>
            <color indexed="81"/>
            <rFont val="Tahoma"/>
            <charset val="1"/>
          </rPr>
          <t>Late … after deadline</t>
        </r>
      </text>
    </comment>
  </commentList>
</comments>
</file>

<file path=xl/comments2.xml><?xml version="1.0" encoding="utf-8"?>
<comments xmlns="http://schemas.openxmlformats.org/spreadsheetml/2006/main">
  <authors>
    <author>Image</author>
  </authors>
  <commentList>
    <comment ref="J4" authorId="0" shapeId="0">
      <text>
        <r>
          <rPr>
            <sz val="9"/>
            <color indexed="81"/>
            <rFont val="Tahoma"/>
            <family val="2"/>
          </rPr>
          <t>None handed in.</t>
        </r>
      </text>
    </comment>
    <comment ref="V4" authorId="0" shapeId="0">
      <text>
        <r>
          <rPr>
            <sz val="9"/>
            <color indexed="81"/>
            <rFont val="Tahoma"/>
            <family val="2"/>
          </rPr>
          <t>None handed in.</t>
        </r>
      </text>
    </comment>
    <comment ref="W4" authorId="0" shapeId="0">
      <text>
        <r>
          <rPr>
            <sz val="9"/>
            <color indexed="81"/>
            <rFont val="Tahoma"/>
            <family val="2"/>
          </rPr>
          <t>None handed in.</t>
        </r>
      </text>
    </comment>
    <comment ref="J5" authorId="0" shapeId="0">
      <text>
        <r>
          <rPr>
            <sz val="9"/>
            <color indexed="81"/>
            <rFont val="Tahoma"/>
            <family val="2"/>
          </rPr>
          <t>None handed in.</t>
        </r>
      </text>
    </comment>
    <comment ref="M5" authorId="0" shapeId="0">
      <text>
        <r>
          <rPr>
            <sz val="9"/>
            <color indexed="81"/>
            <rFont val="Tahoma"/>
            <family val="2"/>
          </rPr>
          <t>None handed in.</t>
        </r>
      </text>
    </comment>
    <comment ref="N5" authorId="0" shapeId="0">
      <text>
        <r>
          <rPr>
            <sz val="9"/>
            <color indexed="81"/>
            <rFont val="Tahoma"/>
            <family val="2"/>
          </rPr>
          <t>None handed in.</t>
        </r>
      </text>
    </comment>
    <comment ref="R5" authorId="0" shapeId="0">
      <text>
        <r>
          <rPr>
            <sz val="9"/>
            <color indexed="81"/>
            <rFont val="Tahoma"/>
            <family val="2"/>
          </rPr>
          <t>None handed in.</t>
        </r>
      </text>
    </comment>
    <comment ref="T5" authorId="0" shapeId="0">
      <text>
        <r>
          <rPr>
            <sz val="9"/>
            <color indexed="81"/>
            <rFont val="Tahoma"/>
            <family val="2"/>
          </rPr>
          <t>None handed in.</t>
        </r>
      </text>
    </comment>
    <comment ref="U5" authorId="0" shapeId="0">
      <text>
        <r>
          <rPr>
            <sz val="9"/>
            <color indexed="81"/>
            <rFont val="Tahoma"/>
            <family val="2"/>
          </rPr>
          <t>None handed in.</t>
        </r>
      </text>
    </comment>
    <comment ref="V5" authorId="0" shapeId="0">
      <text>
        <r>
          <rPr>
            <sz val="9"/>
            <color indexed="81"/>
            <rFont val="Tahoma"/>
            <family val="2"/>
          </rPr>
          <t>None handed in.</t>
        </r>
      </text>
    </comment>
    <comment ref="F6" authorId="0" shapeId="0">
      <text>
        <r>
          <rPr>
            <sz val="9"/>
            <color indexed="81"/>
            <rFont val="Tahoma"/>
            <family val="2"/>
          </rPr>
          <t>None handed in.</t>
        </r>
      </text>
    </comment>
    <comment ref="H6" authorId="0" shapeId="0">
      <text>
        <r>
          <rPr>
            <sz val="9"/>
            <color indexed="81"/>
            <rFont val="Tahoma"/>
            <family val="2"/>
          </rPr>
          <t>None handed in.</t>
        </r>
      </text>
    </comment>
    <comment ref="I6" authorId="0" shapeId="0">
      <text>
        <r>
          <rPr>
            <b/>
            <sz val="9"/>
            <color indexed="81"/>
            <rFont val="Tahoma"/>
            <charset val="1"/>
          </rPr>
          <t>Handed in "garbage" … did not accept … we talked about it</t>
        </r>
      </text>
    </comment>
    <comment ref="O6" authorId="0" shapeId="0">
      <text>
        <r>
          <rPr>
            <sz val="9"/>
            <color indexed="81"/>
            <rFont val="Tahoma"/>
            <family val="2"/>
          </rPr>
          <t>None handed in.</t>
        </r>
      </text>
    </comment>
    <comment ref="R6" authorId="0" shapeId="0">
      <text>
        <r>
          <rPr>
            <sz val="9"/>
            <color indexed="81"/>
            <rFont val="Tahoma"/>
            <family val="2"/>
          </rPr>
          <t>None handed in.</t>
        </r>
      </text>
    </comment>
    <comment ref="S6" authorId="0" shapeId="0">
      <text>
        <r>
          <rPr>
            <sz val="9"/>
            <color indexed="81"/>
            <rFont val="Tahoma"/>
            <family val="2"/>
          </rPr>
          <t>None handed in.</t>
        </r>
      </text>
    </comment>
    <comment ref="U6" authorId="0" shapeId="0">
      <text>
        <r>
          <rPr>
            <sz val="9"/>
            <color indexed="81"/>
            <rFont val="Tahoma"/>
            <family val="2"/>
          </rPr>
          <t>None handed in.</t>
        </r>
      </text>
    </comment>
    <comment ref="V6" authorId="0" shapeId="0">
      <text>
        <r>
          <rPr>
            <sz val="9"/>
            <color indexed="81"/>
            <rFont val="Tahoma"/>
            <family val="2"/>
          </rPr>
          <t>None handed in.</t>
        </r>
      </text>
    </comment>
    <comment ref="W6" authorId="0" shapeId="0">
      <text>
        <r>
          <rPr>
            <sz val="9"/>
            <color indexed="81"/>
            <rFont val="Tahoma"/>
            <family val="2"/>
          </rPr>
          <t>None handed in.</t>
        </r>
      </text>
    </comment>
    <comment ref="N7" authorId="0" shapeId="0">
      <text>
        <r>
          <rPr>
            <sz val="9"/>
            <color indexed="81"/>
            <rFont val="Tahoma"/>
            <family val="2"/>
          </rPr>
          <t>None handed in.</t>
        </r>
      </text>
    </comment>
    <comment ref="R7" authorId="0" shapeId="0">
      <text>
        <r>
          <rPr>
            <sz val="9"/>
            <color indexed="81"/>
            <rFont val="Tahoma"/>
            <family val="2"/>
          </rPr>
          <t>None handed in.</t>
        </r>
      </text>
    </comment>
    <comment ref="W7" authorId="0" shapeId="0">
      <text>
        <r>
          <rPr>
            <sz val="9"/>
            <color indexed="81"/>
            <rFont val="Tahoma"/>
            <family val="2"/>
          </rPr>
          <t>None handed in.</t>
        </r>
      </text>
    </comment>
    <comment ref="F9" authorId="0" shapeId="0">
      <text>
        <r>
          <rPr>
            <sz val="9"/>
            <color indexed="81"/>
            <rFont val="Tahoma"/>
            <family val="2"/>
          </rPr>
          <t>Late.</t>
        </r>
      </text>
    </comment>
    <comment ref="H9" authorId="0" shapeId="0">
      <text>
        <r>
          <rPr>
            <sz val="9"/>
            <color indexed="81"/>
            <rFont val="Tahoma"/>
            <family val="2"/>
          </rPr>
          <t>Late.</t>
        </r>
      </text>
    </comment>
    <comment ref="I9" authorId="0" shapeId="0">
      <text>
        <r>
          <rPr>
            <sz val="9"/>
            <color indexed="81"/>
            <rFont val="Tahoma"/>
            <family val="2"/>
          </rPr>
          <t>Late.</t>
        </r>
      </text>
    </comment>
    <comment ref="J9" authorId="0" shapeId="0">
      <text>
        <r>
          <rPr>
            <sz val="9"/>
            <color indexed="81"/>
            <rFont val="Tahoma"/>
            <family val="2"/>
          </rPr>
          <t>Late.</t>
        </r>
      </text>
    </comment>
    <comment ref="K9" authorId="0" shapeId="0">
      <text>
        <r>
          <rPr>
            <sz val="9"/>
            <color indexed="81"/>
            <rFont val="Tahoma"/>
            <family val="2"/>
          </rPr>
          <t>Late.</t>
        </r>
      </text>
    </comment>
    <comment ref="M9" authorId="0" shapeId="0">
      <text>
        <r>
          <rPr>
            <b/>
            <sz val="9"/>
            <color indexed="81"/>
            <rFont val="Tahoma"/>
            <charset val="1"/>
          </rPr>
          <t>Late</t>
        </r>
      </text>
    </comment>
    <comment ref="O9" authorId="0" shapeId="0">
      <text>
        <r>
          <rPr>
            <sz val="9"/>
            <color indexed="81"/>
            <rFont val="Tahoma"/>
            <family val="2"/>
          </rPr>
          <t>None handed in.</t>
        </r>
      </text>
    </comment>
    <comment ref="R9" authorId="0" shapeId="0">
      <text>
        <r>
          <rPr>
            <sz val="9"/>
            <color indexed="81"/>
            <rFont val="Tahoma"/>
            <family val="2"/>
          </rPr>
          <t>None handed in.</t>
        </r>
      </text>
    </comment>
    <comment ref="S9" authorId="0" shapeId="0">
      <text>
        <r>
          <rPr>
            <sz val="9"/>
            <color indexed="81"/>
            <rFont val="Tahoma"/>
            <family val="2"/>
          </rPr>
          <t>None handed in.</t>
        </r>
      </text>
    </comment>
    <comment ref="T9" authorId="0" shapeId="0">
      <text>
        <r>
          <rPr>
            <sz val="9"/>
            <color indexed="81"/>
            <rFont val="Tahoma"/>
            <family val="2"/>
          </rPr>
          <t>None handed in.</t>
        </r>
      </text>
    </comment>
    <comment ref="V9" authorId="0" shapeId="0">
      <text>
        <r>
          <rPr>
            <sz val="9"/>
            <color indexed="81"/>
            <rFont val="Tahoma"/>
            <family val="2"/>
          </rPr>
          <t>None handed in.</t>
        </r>
      </text>
    </comment>
    <comment ref="Q10" authorId="0" shapeId="0">
      <text>
        <r>
          <rPr>
            <sz val="9"/>
            <color indexed="81"/>
            <rFont val="Tahoma"/>
            <family val="2"/>
          </rPr>
          <t>Late … was sick.</t>
        </r>
      </text>
    </comment>
    <comment ref="V11" authorId="0" shapeId="0">
      <text>
        <r>
          <rPr>
            <sz val="9"/>
            <color indexed="81"/>
            <rFont val="Tahoma"/>
            <family val="2"/>
          </rPr>
          <t>None handed in.</t>
        </r>
      </text>
    </comment>
    <comment ref="F12" authorId="0" shapeId="0">
      <text>
        <r>
          <rPr>
            <sz val="9"/>
            <color indexed="81"/>
            <rFont val="Tahoma"/>
            <family val="2"/>
          </rPr>
          <t>Handed in LATE.</t>
        </r>
      </text>
    </comment>
    <comment ref="G12" authorId="0" shapeId="0">
      <text>
        <r>
          <rPr>
            <sz val="9"/>
            <color indexed="81"/>
            <rFont val="Tahoma"/>
            <family val="2"/>
          </rPr>
          <t>Handed in LATE.</t>
        </r>
      </text>
    </comment>
    <comment ref="H12" authorId="0" shapeId="0">
      <text>
        <r>
          <rPr>
            <sz val="9"/>
            <color indexed="81"/>
            <rFont val="Tahoma"/>
            <family val="2"/>
          </rPr>
          <t>None handed in.</t>
        </r>
      </text>
    </comment>
    <comment ref="I12" authorId="0" shapeId="0">
      <text>
        <r>
          <rPr>
            <sz val="9"/>
            <color indexed="81"/>
            <rFont val="Tahoma"/>
            <family val="2"/>
          </rPr>
          <t>None handed in.</t>
        </r>
      </text>
    </comment>
    <comment ref="J12" authorId="0" shapeId="0">
      <text>
        <r>
          <rPr>
            <sz val="9"/>
            <color indexed="81"/>
            <rFont val="Tahoma"/>
            <family val="2"/>
          </rPr>
          <t>None handed in.</t>
        </r>
      </text>
    </comment>
    <comment ref="K12" authorId="0" shapeId="0">
      <text>
        <r>
          <rPr>
            <sz val="9"/>
            <color indexed="81"/>
            <rFont val="Tahoma"/>
            <family val="2"/>
          </rPr>
          <t>None handed in.</t>
        </r>
      </text>
    </comment>
    <comment ref="L12" authorId="0" shapeId="0">
      <text>
        <r>
          <rPr>
            <sz val="9"/>
            <color indexed="81"/>
            <rFont val="Tahoma"/>
            <family val="2"/>
          </rPr>
          <t>None handed in.</t>
        </r>
      </text>
    </comment>
    <comment ref="M12" authorId="0" shapeId="0">
      <text>
        <r>
          <rPr>
            <sz val="9"/>
            <color indexed="81"/>
            <rFont val="Tahoma"/>
            <family val="2"/>
          </rPr>
          <t>None handed in.</t>
        </r>
      </text>
    </comment>
    <comment ref="N12" authorId="0" shapeId="0">
      <text>
        <r>
          <rPr>
            <sz val="9"/>
            <color indexed="81"/>
            <rFont val="Tahoma"/>
            <family val="2"/>
          </rPr>
          <t>None handed in.</t>
        </r>
      </text>
    </comment>
    <comment ref="O12" authorId="0" shapeId="0">
      <text>
        <r>
          <rPr>
            <sz val="9"/>
            <color indexed="81"/>
            <rFont val="Tahoma"/>
            <family val="2"/>
          </rPr>
          <t>None handed in.</t>
        </r>
      </text>
    </comment>
    <comment ref="Q12" authorId="0" shapeId="0">
      <text>
        <r>
          <rPr>
            <sz val="9"/>
            <color indexed="81"/>
            <rFont val="Tahoma"/>
            <family val="2"/>
          </rPr>
          <t>Handed in late.</t>
        </r>
      </text>
    </comment>
    <comment ref="R12" authorId="0" shapeId="0">
      <text>
        <r>
          <rPr>
            <sz val="9"/>
            <color indexed="81"/>
            <rFont val="Tahoma"/>
            <family val="2"/>
          </rPr>
          <t>Handed in late</t>
        </r>
      </text>
    </comment>
    <comment ref="S12" authorId="0" shapeId="0">
      <text>
        <r>
          <rPr>
            <sz val="9"/>
            <color indexed="81"/>
            <rFont val="Tahoma"/>
            <family val="2"/>
          </rPr>
          <t>Handed in late</t>
        </r>
      </text>
    </comment>
    <comment ref="T12" authorId="0" shapeId="0">
      <text>
        <r>
          <rPr>
            <sz val="9"/>
            <color indexed="81"/>
            <rFont val="Tahoma"/>
            <family val="2"/>
          </rPr>
          <t>Handed in late</t>
        </r>
      </text>
    </comment>
    <comment ref="V12" authorId="0" shapeId="0">
      <text>
        <r>
          <rPr>
            <sz val="9"/>
            <color indexed="81"/>
            <rFont val="Tahoma"/>
            <family val="2"/>
          </rPr>
          <t>Handed in late</t>
        </r>
      </text>
    </comment>
    <comment ref="F14" authorId="0" shapeId="0">
      <text>
        <r>
          <rPr>
            <sz val="9"/>
            <color indexed="81"/>
            <rFont val="Tahoma"/>
            <family val="2"/>
          </rPr>
          <t>None handed in.</t>
        </r>
      </text>
    </comment>
    <comment ref="G14" authorId="0" shapeId="0">
      <text>
        <r>
          <rPr>
            <sz val="9"/>
            <color indexed="81"/>
            <rFont val="Tahoma"/>
            <family val="2"/>
          </rPr>
          <t>None handed in.</t>
        </r>
      </text>
    </comment>
    <comment ref="H14" authorId="0" shapeId="0">
      <text>
        <r>
          <rPr>
            <sz val="9"/>
            <color indexed="81"/>
            <rFont val="Tahoma"/>
            <family val="2"/>
          </rPr>
          <t>None handed in.</t>
        </r>
      </text>
    </comment>
    <comment ref="I14" authorId="0" shapeId="0">
      <text>
        <r>
          <rPr>
            <sz val="9"/>
            <color indexed="81"/>
            <rFont val="Tahoma"/>
            <family val="2"/>
          </rPr>
          <t>None handed in.</t>
        </r>
      </text>
    </comment>
    <comment ref="J14" authorId="0" shapeId="0">
      <text>
        <r>
          <rPr>
            <sz val="9"/>
            <color indexed="81"/>
            <rFont val="Tahoma"/>
            <family val="2"/>
          </rPr>
          <t>None handed in.</t>
        </r>
      </text>
    </comment>
    <comment ref="K14" authorId="0" shapeId="0">
      <text>
        <r>
          <rPr>
            <sz val="9"/>
            <color indexed="81"/>
            <rFont val="Tahoma"/>
            <family val="2"/>
          </rPr>
          <t>None handed in.</t>
        </r>
      </text>
    </comment>
    <comment ref="L14" authorId="0" shapeId="0">
      <text>
        <r>
          <rPr>
            <sz val="9"/>
            <color indexed="81"/>
            <rFont val="Tahoma"/>
            <family val="2"/>
          </rPr>
          <t>None handed in.</t>
        </r>
      </text>
    </comment>
    <comment ref="M14" authorId="0" shapeId="0">
      <text>
        <r>
          <rPr>
            <sz val="9"/>
            <color indexed="81"/>
            <rFont val="Tahoma"/>
            <family val="2"/>
          </rPr>
          <t>None handed in.</t>
        </r>
      </text>
    </comment>
    <comment ref="N14" authorId="0" shapeId="0">
      <text>
        <r>
          <rPr>
            <sz val="9"/>
            <color indexed="81"/>
            <rFont val="Tahoma"/>
            <family val="2"/>
          </rPr>
          <t>None handed in.</t>
        </r>
      </text>
    </comment>
    <comment ref="O14" authorId="0" shapeId="0">
      <text>
        <r>
          <rPr>
            <sz val="9"/>
            <color indexed="81"/>
            <rFont val="Tahoma"/>
            <family val="2"/>
          </rPr>
          <t>None handed in.</t>
        </r>
      </text>
    </comment>
    <comment ref="P14" authorId="0" shapeId="0">
      <text>
        <r>
          <rPr>
            <sz val="9"/>
            <color indexed="81"/>
            <rFont val="Tahoma"/>
            <family val="2"/>
          </rPr>
          <t>None handed in.</t>
        </r>
      </text>
    </comment>
    <comment ref="Q14" authorId="0" shapeId="0">
      <text>
        <r>
          <rPr>
            <sz val="9"/>
            <color indexed="81"/>
            <rFont val="Tahoma"/>
            <family val="2"/>
          </rPr>
          <t>None handed in.</t>
        </r>
      </text>
    </comment>
    <comment ref="R14" authorId="0" shapeId="0">
      <text>
        <r>
          <rPr>
            <sz val="9"/>
            <color indexed="81"/>
            <rFont val="Tahoma"/>
            <family val="2"/>
          </rPr>
          <t>None handed in.</t>
        </r>
      </text>
    </comment>
    <comment ref="M17" authorId="0" shapeId="0">
      <text>
        <r>
          <rPr>
            <sz val="9"/>
            <color indexed="81"/>
            <rFont val="Tahoma"/>
            <family val="2"/>
          </rPr>
          <t>None handed in.</t>
        </r>
      </text>
    </comment>
    <comment ref="P17" authorId="0" shapeId="0">
      <text>
        <r>
          <rPr>
            <sz val="9"/>
            <color indexed="81"/>
            <rFont val="Tahoma"/>
            <family val="2"/>
          </rPr>
          <t>None handed in.</t>
        </r>
      </text>
    </comment>
    <comment ref="Q17" authorId="0" shapeId="0">
      <text>
        <r>
          <rPr>
            <sz val="9"/>
            <color indexed="81"/>
            <rFont val="Tahoma"/>
            <family val="2"/>
          </rPr>
          <t>None handed in.</t>
        </r>
      </text>
    </comment>
    <comment ref="R17" authorId="0" shapeId="0">
      <text>
        <r>
          <rPr>
            <sz val="9"/>
            <color indexed="81"/>
            <rFont val="Tahoma"/>
            <family val="2"/>
          </rPr>
          <t>None handed in.</t>
        </r>
      </text>
    </comment>
    <comment ref="S17" authorId="0" shapeId="0">
      <text>
        <r>
          <rPr>
            <sz val="9"/>
            <color indexed="81"/>
            <rFont val="Tahoma"/>
            <family val="2"/>
          </rPr>
          <t>None handed in.</t>
        </r>
      </text>
    </comment>
    <comment ref="U17" authorId="0" shapeId="0">
      <text>
        <r>
          <rPr>
            <sz val="9"/>
            <color indexed="81"/>
            <rFont val="Tahoma"/>
            <family val="2"/>
          </rPr>
          <t>None handed in.</t>
        </r>
      </text>
    </comment>
    <comment ref="V17" authorId="0" shapeId="0">
      <text>
        <r>
          <rPr>
            <sz val="9"/>
            <color indexed="81"/>
            <rFont val="Tahoma"/>
            <family val="2"/>
          </rPr>
          <t>None handed in.</t>
        </r>
      </text>
    </comment>
    <comment ref="W17" authorId="0" shapeId="0">
      <text>
        <r>
          <rPr>
            <sz val="9"/>
            <color indexed="81"/>
            <rFont val="Tahoma"/>
            <family val="2"/>
          </rPr>
          <t>None handed in.</t>
        </r>
      </text>
    </comment>
    <comment ref="Q18" authorId="0" shapeId="0">
      <text>
        <r>
          <rPr>
            <sz val="9"/>
            <color indexed="81"/>
            <rFont val="Tahoma"/>
            <family val="2"/>
          </rPr>
          <t>None handed in.</t>
        </r>
      </text>
    </comment>
    <comment ref="V18" authorId="0" shapeId="0">
      <text>
        <r>
          <rPr>
            <sz val="9"/>
            <color indexed="81"/>
            <rFont val="Tahoma"/>
            <family val="2"/>
          </rPr>
          <t>None handed in.</t>
        </r>
      </text>
    </comment>
    <comment ref="Q19" authorId="0" shapeId="0">
      <text>
        <r>
          <rPr>
            <sz val="9"/>
            <color indexed="81"/>
            <rFont val="Tahoma"/>
            <family val="2"/>
          </rPr>
          <t>None handed in.</t>
        </r>
      </text>
    </comment>
    <comment ref="V19" authorId="0" shapeId="0">
      <text>
        <r>
          <rPr>
            <sz val="9"/>
            <color indexed="81"/>
            <rFont val="Tahoma"/>
            <family val="2"/>
          </rPr>
          <t>None handed in.</t>
        </r>
      </text>
    </comment>
    <comment ref="N20" authorId="0" shapeId="0">
      <text>
        <r>
          <rPr>
            <sz val="9"/>
            <color indexed="81"/>
            <rFont val="Tahoma"/>
            <family val="2"/>
          </rPr>
          <t>None handed in.</t>
        </r>
      </text>
    </comment>
    <comment ref="O20" authorId="0" shapeId="0">
      <text>
        <r>
          <rPr>
            <sz val="9"/>
            <color indexed="81"/>
            <rFont val="Tahoma"/>
            <family val="2"/>
          </rPr>
          <t>None handed in.</t>
        </r>
      </text>
    </comment>
    <comment ref="R20" authorId="0" shapeId="0">
      <text>
        <r>
          <rPr>
            <sz val="9"/>
            <color indexed="81"/>
            <rFont val="Tahoma"/>
            <family val="2"/>
          </rPr>
          <t>None handed in.</t>
        </r>
      </text>
    </comment>
    <comment ref="S20" authorId="0" shapeId="0">
      <text>
        <r>
          <rPr>
            <sz val="9"/>
            <color indexed="81"/>
            <rFont val="Tahoma"/>
            <family val="2"/>
          </rPr>
          <t>None handed in.</t>
        </r>
      </text>
    </comment>
    <comment ref="U20" authorId="0" shapeId="0">
      <text>
        <r>
          <rPr>
            <sz val="9"/>
            <color indexed="81"/>
            <rFont val="Tahoma"/>
            <family val="2"/>
          </rPr>
          <t>None handed in.</t>
        </r>
      </text>
    </comment>
    <comment ref="W20" authorId="0" shapeId="0">
      <text>
        <r>
          <rPr>
            <sz val="9"/>
            <color indexed="81"/>
            <rFont val="Tahoma"/>
            <family val="2"/>
          </rPr>
          <t>None handed in.</t>
        </r>
      </text>
    </comment>
    <comment ref="L22" authorId="0" shapeId="0">
      <text>
        <r>
          <rPr>
            <sz val="9"/>
            <color indexed="81"/>
            <rFont val="Tahoma"/>
            <family val="2"/>
          </rPr>
          <t>None handed in.</t>
        </r>
      </text>
    </comment>
    <comment ref="O22" authorId="0" shapeId="0">
      <text>
        <r>
          <rPr>
            <sz val="9"/>
            <color indexed="81"/>
            <rFont val="Tahoma"/>
            <family val="2"/>
          </rPr>
          <t>None handed in.</t>
        </r>
      </text>
    </comment>
    <comment ref="Q22" authorId="0" shapeId="0">
      <text>
        <r>
          <rPr>
            <sz val="9"/>
            <color indexed="81"/>
            <rFont val="Tahoma"/>
            <family val="2"/>
          </rPr>
          <t>None handed in.</t>
        </r>
      </text>
    </comment>
    <comment ref="T22" authorId="0" shapeId="0">
      <text>
        <r>
          <rPr>
            <sz val="9"/>
            <color indexed="81"/>
            <rFont val="Tahoma"/>
            <family val="2"/>
          </rPr>
          <t>None handed in.</t>
        </r>
      </text>
    </comment>
    <comment ref="V24" authorId="0" shapeId="0">
      <text>
        <r>
          <rPr>
            <sz val="9"/>
            <color indexed="81"/>
            <rFont val="Tahoma"/>
            <family val="2"/>
          </rPr>
          <t>None handed in.</t>
        </r>
      </text>
    </comment>
    <comment ref="W24" authorId="0" shapeId="0">
      <text>
        <r>
          <rPr>
            <sz val="9"/>
            <color indexed="81"/>
            <rFont val="Tahoma"/>
            <family val="2"/>
          </rPr>
          <t>None handed in.</t>
        </r>
      </text>
    </comment>
    <comment ref="O25" authorId="0" shapeId="0">
      <text>
        <r>
          <rPr>
            <sz val="9"/>
            <color indexed="81"/>
            <rFont val="Tahoma"/>
            <family val="2"/>
          </rPr>
          <t>None handed in.</t>
        </r>
      </text>
    </comment>
    <comment ref="Q25" authorId="0" shapeId="0">
      <text>
        <r>
          <rPr>
            <sz val="9"/>
            <color indexed="81"/>
            <rFont val="Tahoma"/>
            <family val="2"/>
          </rPr>
          <t>None handed in.</t>
        </r>
      </text>
    </comment>
    <comment ref="R25" authorId="0" shapeId="0">
      <text>
        <r>
          <rPr>
            <sz val="9"/>
            <color indexed="81"/>
            <rFont val="Tahoma"/>
            <family val="2"/>
          </rPr>
          <t>None handed in.</t>
        </r>
      </text>
    </comment>
    <comment ref="S25" authorId="0" shapeId="0">
      <text>
        <r>
          <rPr>
            <sz val="9"/>
            <color indexed="81"/>
            <rFont val="Tahoma"/>
            <family val="2"/>
          </rPr>
          <t>None handed in.</t>
        </r>
      </text>
    </comment>
    <comment ref="W25" authorId="0" shapeId="0">
      <text>
        <r>
          <rPr>
            <sz val="9"/>
            <color indexed="81"/>
            <rFont val="Tahoma"/>
            <family val="2"/>
          </rPr>
          <t>None handed in.</t>
        </r>
      </text>
    </comment>
    <comment ref="V26" authorId="0" shapeId="0">
      <text>
        <r>
          <rPr>
            <sz val="9"/>
            <color indexed="81"/>
            <rFont val="Tahoma"/>
            <family val="2"/>
          </rPr>
          <t>None handed in.</t>
        </r>
      </text>
    </comment>
    <comment ref="W26" authorId="0" shapeId="0">
      <text>
        <r>
          <rPr>
            <sz val="9"/>
            <color indexed="81"/>
            <rFont val="Tahoma"/>
            <family val="2"/>
          </rPr>
          <t>None handed in.</t>
        </r>
      </text>
    </comment>
    <comment ref="I27" authorId="0" shapeId="0">
      <text>
        <r>
          <rPr>
            <sz val="9"/>
            <color indexed="81"/>
            <rFont val="Tahoma"/>
            <family val="2"/>
          </rPr>
          <t>None handed in.</t>
        </r>
      </text>
    </comment>
    <comment ref="G28" authorId="0" shapeId="0">
      <text>
        <r>
          <rPr>
            <sz val="9"/>
            <color indexed="81"/>
            <rFont val="Tahoma"/>
            <family val="2"/>
          </rPr>
          <t>None handed in.</t>
        </r>
      </text>
    </comment>
    <comment ref="L28" authorId="0" shapeId="0">
      <text>
        <r>
          <rPr>
            <sz val="9"/>
            <color indexed="81"/>
            <rFont val="Tahoma"/>
            <family val="2"/>
          </rPr>
          <t>None handed in.</t>
        </r>
      </text>
    </comment>
    <comment ref="O28" authorId="0" shapeId="0">
      <text>
        <r>
          <rPr>
            <sz val="9"/>
            <color indexed="81"/>
            <rFont val="Tahoma"/>
            <family val="2"/>
          </rPr>
          <t>None handed in.</t>
        </r>
      </text>
    </comment>
    <comment ref="S28" authorId="0" shapeId="0">
      <text>
        <r>
          <rPr>
            <sz val="9"/>
            <color indexed="81"/>
            <rFont val="Tahoma"/>
            <family val="2"/>
          </rPr>
          <t>None handed in.</t>
        </r>
      </text>
    </comment>
    <comment ref="F29" authorId="0" shapeId="0">
      <text>
        <r>
          <rPr>
            <sz val="9"/>
            <color indexed="81"/>
            <rFont val="Tahoma"/>
            <family val="2"/>
          </rPr>
          <t>Handed in LATE.</t>
        </r>
      </text>
    </comment>
    <comment ref="G29" authorId="0" shapeId="0">
      <text>
        <r>
          <rPr>
            <sz val="9"/>
            <color indexed="81"/>
            <rFont val="Tahoma"/>
            <family val="2"/>
          </rPr>
          <t>Handed in LATE.</t>
        </r>
      </text>
    </comment>
    <comment ref="O29" authorId="0" shapeId="0">
      <text>
        <r>
          <rPr>
            <sz val="9"/>
            <color indexed="81"/>
            <rFont val="Tahoma"/>
            <family val="2"/>
          </rPr>
          <t>None handed in.</t>
        </r>
      </text>
    </comment>
    <comment ref="P29" authorId="0" shapeId="0">
      <text>
        <r>
          <rPr>
            <sz val="9"/>
            <color indexed="81"/>
            <rFont val="Tahoma"/>
            <family val="2"/>
          </rPr>
          <t>None handed in.</t>
        </r>
      </text>
    </comment>
    <comment ref="Q29" authorId="0" shapeId="0">
      <text>
        <r>
          <rPr>
            <sz val="9"/>
            <color indexed="81"/>
            <rFont val="Tahoma"/>
            <family val="2"/>
          </rPr>
          <t>None handed in.</t>
        </r>
      </text>
    </comment>
    <comment ref="R29" authorId="0" shapeId="0">
      <text>
        <r>
          <rPr>
            <sz val="9"/>
            <color indexed="81"/>
            <rFont val="Tahoma"/>
            <family val="2"/>
          </rPr>
          <t>None handed in.</t>
        </r>
      </text>
    </comment>
    <comment ref="S29" authorId="0" shapeId="0">
      <text>
        <r>
          <rPr>
            <sz val="9"/>
            <color indexed="81"/>
            <rFont val="Tahoma"/>
            <family val="2"/>
          </rPr>
          <t>None handed in.</t>
        </r>
      </text>
    </comment>
    <comment ref="T29" authorId="0" shapeId="0">
      <text>
        <r>
          <rPr>
            <sz val="9"/>
            <color indexed="81"/>
            <rFont val="Tahoma"/>
            <family val="2"/>
          </rPr>
          <t>None handed in.</t>
        </r>
      </text>
    </comment>
    <comment ref="V29" authorId="0" shapeId="0">
      <text>
        <r>
          <rPr>
            <sz val="9"/>
            <color indexed="81"/>
            <rFont val="Tahoma"/>
            <family val="2"/>
          </rPr>
          <t>None handed in.</t>
        </r>
      </text>
    </comment>
    <comment ref="W29" authorId="0" shapeId="0">
      <text>
        <r>
          <rPr>
            <sz val="9"/>
            <color indexed="81"/>
            <rFont val="Tahoma"/>
            <family val="2"/>
          </rPr>
          <t>Handed in late</t>
        </r>
      </text>
    </comment>
    <comment ref="F30" authorId="0" shapeId="0">
      <text>
        <r>
          <rPr>
            <sz val="9"/>
            <color indexed="81"/>
            <rFont val="Tahoma"/>
            <family val="2"/>
          </rPr>
          <t>None handed in.</t>
        </r>
      </text>
    </comment>
    <comment ref="G30" authorId="0" shapeId="0">
      <text>
        <r>
          <rPr>
            <sz val="9"/>
            <color indexed="81"/>
            <rFont val="Tahoma"/>
            <family val="2"/>
          </rPr>
          <t>None handed in.</t>
        </r>
      </text>
    </comment>
    <comment ref="K30" authorId="0" shapeId="0">
      <text>
        <r>
          <rPr>
            <sz val="9"/>
            <color indexed="81"/>
            <rFont val="Tahoma"/>
            <family val="2"/>
          </rPr>
          <t>None handed in.</t>
        </r>
      </text>
    </comment>
    <comment ref="M30" authorId="0" shapeId="0">
      <text>
        <r>
          <rPr>
            <sz val="9"/>
            <color indexed="81"/>
            <rFont val="Tahoma"/>
            <family val="2"/>
          </rPr>
          <t>None handed in.</t>
        </r>
      </text>
    </comment>
    <comment ref="N30" authorId="0" shapeId="0">
      <text>
        <r>
          <rPr>
            <sz val="9"/>
            <color indexed="81"/>
            <rFont val="Tahoma"/>
            <family val="2"/>
          </rPr>
          <t>None handed in.</t>
        </r>
      </text>
    </comment>
    <comment ref="O30" authorId="0" shapeId="0">
      <text>
        <r>
          <rPr>
            <sz val="9"/>
            <color indexed="81"/>
            <rFont val="Tahoma"/>
            <family val="2"/>
          </rPr>
          <t>None handed in.</t>
        </r>
      </text>
    </comment>
    <comment ref="Q30" authorId="0" shapeId="0">
      <text>
        <r>
          <rPr>
            <sz val="9"/>
            <color indexed="81"/>
            <rFont val="Tahoma"/>
            <family val="2"/>
          </rPr>
          <t>None handed in.</t>
        </r>
      </text>
    </comment>
    <comment ref="R30" authorId="0" shapeId="0">
      <text>
        <r>
          <rPr>
            <sz val="9"/>
            <color indexed="81"/>
            <rFont val="Tahoma"/>
            <family val="2"/>
          </rPr>
          <t>None handed in.</t>
        </r>
      </text>
    </comment>
    <comment ref="S30" authorId="0" shapeId="0">
      <text>
        <r>
          <rPr>
            <sz val="9"/>
            <color indexed="81"/>
            <rFont val="Tahoma"/>
            <family val="2"/>
          </rPr>
          <t>None handed in.</t>
        </r>
      </text>
    </comment>
    <comment ref="V30" authorId="0" shapeId="0">
      <text>
        <r>
          <rPr>
            <sz val="9"/>
            <color indexed="81"/>
            <rFont val="Tahoma"/>
            <family val="2"/>
          </rPr>
          <t>None handed in.</t>
        </r>
      </text>
    </comment>
    <comment ref="W30" authorId="0" shapeId="0">
      <text>
        <r>
          <rPr>
            <sz val="9"/>
            <color indexed="81"/>
            <rFont val="Tahoma"/>
            <family val="2"/>
          </rPr>
          <t>None handed in.</t>
        </r>
      </text>
    </comment>
  </commentList>
</comments>
</file>

<file path=xl/comments3.xml><?xml version="1.0" encoding="utf-8"?>
<comments xmlns="http://schemas.openxmlformats.org/spreadsheetml/2006/main">
  <authors>
    <author>Image</author>
  </authors>
  <commentList>
    <comment ref="M4" authorId="0" shapeId="0">
      <text>
        <r>
          <rPr>
            <b/>
            <sz val="9"/>
            <color indexed="81"/>
            <rFont val="Tahoma"/>
            <family val="2"/>
          </rPr>
          <t>Absent -- e-mailed about being sick</t>
        </r>
      </text>
    </comment>
    <comment ref="AF4" authorId="0" shapeId="0">
      <text>
        <r>
          <rPr>
            <b/>
            <sz val="9"/>
            <color indexed="81"/>
            <rFont val="Tahoma"/>
            <family val="2"/>
          </rPr>
          <t>Absent -- e-mailed about being sick</t>
        </r>
      </text>
    </comment>
    <comment ref="AG4" authorId="0" shapeId="0">
      <text>
        <r>
          <rPr>
            <b/>
            <sz val="9"/>
            <color indexed="81"/>
            <rFont val="Tahoma"/>
            <family val="2"/>
          </rPr>
          <t>Absent</t>
        </r>
      </text>
    </comment>
    <comment ref="G5" authorId="0" shapeId="0">
      <text>
        <r>
          <rPr>
            <b/>
            <sz val="9"/>
            <color indexed="81"/>
            <rFont val="Tahoma"/>
            <charset val="1"/>
          </rPr>
          <t>Absent</t>
        </r>
      </text>
    </comment>
    <comment ref="I5" authorId="0" shapeId="0">
      <text>
        <r>
          <rPr>
            <b/>
            <sz val="9"/>
            <color indexed="81"/>
            <rFont val="Tahoma"/>
            <family val="2"/>
          </rPr>
          <t>Absent … Fur-Bearer</t>
        </r>
      </text>
    </comment>
    <comment ref="P5" authorId="0" shapeId="0">
      <text>
        <r>
          <rPr>
            <b/>
            <sz val="9"/>
            <color indexed="81"/>
            <rFont val="Tahoma"/>
            <family val="2"/>
          </rPr>
          <t>Left 30 mins early … lacrosse game</t>
        </r>
      </text>
    </comment>
    <comment ref="Q5" authorId="0" shapeId="0">
      <text>
        <r>
          <rPr>
            <b/>
            <sz val="9"/>
            <color indexed="81"/>
            <rFont val="Tahoma"/>
            <family val="2"/>
          </rPr>
          <t>Absent -- e-mailed about being sick</t>
        </r>
      </text>
    </comment>
    <comment ref="R5" authorId="0" shapeId="0">
      <text>
        <r>
          <rPr>
            <b/>
            <sz val="9"/>
            <color indexed="81"/>
            <rFont val="Tahoma"/>
            <family val="2"/>
          </rPr>
          <t>Absent</t>
        </r>
      </text>
    </comment>
    <comment ref="Z5" authorId="0" shapeId="0">
      <text>
        <r>
          <rPr>
            <b/>
            <sz val="9"/>
            <color indexed="81"/>
            <rFont val="Tahoma"/>
            <family val="2"/>
          </rPr>
          <t>Absent -- e-mailed about being sick</t>
        </r>
      </text>
    </comment>
    <comment ref="AA5" authorId="0" shapeId="0">
      <text>
        <r>
          <rPr>
            <b/>
            <sz val="9"/>
            <color indexed="81"/>
            <rFont val="Tahoma"/>
            <family val="2"/>
          </rPr>
          <t>Absent -- lacrosse</t>
        </r>
      </text>
    </comment>
    <comment ref="AC5" authorId="0" shapeId="0">
      <text>
        <r>
          <rPr>
            <b/>
            <sz val="9"/>
            <color indexed="81"/>
            <rFont val="Tahoma"/>
            <family val="2"/>
          </rPr>
          <t>Absent -- lacrosse</t>
        </r>
      </text>
    </comment>
    <comment ref="AG5" authorId="0" shapeId="0">
      <text>
        <r>
          <rPr>
            <b/>
            <sz val="9"/>
            <color indexed="81"/>
            <rFont val="Tahoma"/>
            <family val="2"/>
          </rPr>
          <t>Absent</t>
        </r>
      </text>
    </comment>
    <comment ref="AH5" authorId="0" shapeId="0">
      <text>
        <r>
          <rPr>
            <b/>
            <sz val="9"/>
            <color indexed="81"/>
            <rFont val="Tahoma"/>
            <family val="2"/>
          </rPr>
          <t>Absent -- lacrosse</t>
        </r>
      </text>
    </comment>
    <comment ref="J6" authorId="0" shapeId="0">
      <text>
        <r>
          <rPr>
            <b/>
            <sz val="9"/>
            <color indexed="81"/>
            <rFont val="Tahoma"/>
            <charset val="1"/>
          </rPr>
          <t>Absent</t>
        </r>
      </text>
    </comment>
    <comment ref="X6" authorId="0" shapeId="0">
      <text>
        <r>
          <rPr>
            <b/>
            <sz val="9"/>
            <color indexed="81"/>
            <rFont val="Tahoma"/>
            <family val="2"/>
          </rPr>
          <t>Absent</t>
        </r>
      </text>
    </comment>
    <comment ref="Z6" authorId="0" shapeId="0">
      <text>
        <r>
          <rPr>
            <b/>
            <sz val="9"/>
            <color indexed="81"/>
            <rFont val="Tahoma"/>
            <family val="2"/>
          </rPr>
          <t>Absent</t>
        </r>
      </text>
    </comment>
    <comment ref="AC6" authorId="0" shapeId="0">
      <text>
        <r>
          <rPr>
            <b/>
            <sz val="9"/>
            <color indexed="81"/>
            <rFont val="Tahoma"/>
            <family val="2"/>
          </rPr>
          <t>Absent</t>
        </r>
      </text>
    </comment>
    <comment ref="AD6" authorId="0" shapeId="0">
      <text>
        <r>
          <rPr>
            <b/>
            <sz val="9"/>
            <color indexed="81"/>
            <rFont val="Tahoma"/>
            <family val="2"/>
          </rPr>
          <t>Absent</t>
        </r>
      </text>
    </comment>
    <comment ref="AH6" authorId="0" shapeId="0">
      <text>
        <r>
          <rPr>
            <b/>
            <sz val="9"/>
            <color indexed="81"/>
            <rFont val="Tahoma"/>
            <family val="2"/>
          </rPr>
          <t>Absent</t>
        </r>
      </text>
    </comment>
    <comment ref="P7" authorId="0" shapeId="0">
      <text>
        <r>
          <rPr>
            <b/>
            <sz val="9"/>
            <color indexed="81"/>
            <rFont val="Tahoma"/>
            <family val="2"/>
          </rPr>
          <t>Absent</t>
        </r>
      </text>
    </comment>
    <comment ref="V7" authorId="0" shapeId="0">
      <text>
        <r>
          <rPr>
            <b/>
            <sz val="9"/>
            <color indexed="81"/>
            <rFont val="Tahoma"/>
            <family val="2"/>
          </rPr>
          <t>Came late … did not take quiz</t>
        </r>
      </text>
    </comment>
    <comment ref="X7" authorId="0" shapeId="0">
      <text>
        <r>
          <rPr>
            <b/>
            <sz val="9"/>
            <color indexed="81"/>
            <rFont val="Tahoma"/>
            <family val="2"/>
          </rPr>
          <t>Absent</t>
        </r>
      </text>
    </comment>
    <comment ref="AC7" authorId="0" shapeId="0">
      <text>
        <r>
          <rPr>
            <b/>
            <sz val="9"/>
            <color indexed="81"/>
            <rFont val="Tahoma"/>
            <family val="2"/>
          </rPr>
          <t>Absent</t>
        </r>
      </text>
    </comment>
    <comment ref="AF7" authorId="0" shapeId="0">
      <text>
        <r>
          <rPr>
            <b/>
            <sz val="9"/>
            <color indexed="81"/>
            <rFont val="Tahoma"/>
            <family val="2"/>
          </rPr>
          <t>Absent</t>
        </r>
      </text>
    </comment>
    <comment ref="AJ7" authorId="0" shapeId="0">
      <text>
        <r>
          <rPr>
            <b/>
            <sz val="9"/>
            <color indexed="81"/>
            <rFont val="Tahoma"/>
            <family val="2"/>
          </rPr>
          <t>Absent</t>
        </r>
      </text>
    </comment>
    <comment ref="AD8" authorId="0" shapeId="0">
      <text>
        <r>
          <rPr>
            <b/>
            <sz val="9"/>
            <color indexed="81"/>
            <rFont val="Tahoma"/>
            <family val="2"/>
          </rPr>
          <t>Absent -- e-mailed about being sick</t>
        </r>
      </text>
    </comment>
    <comment ref="AG8" authorId="0" shapeId="0">
      <text>
        <r>
          <rPr>
            <sz val="9"/>
            <color indexed="81"/>
            <rFont val="Tahoma"/>
            <family val="2"/>
          </rPr>
          <t>Worked on HW that was due that day.</t>
        </r>
      </text>
    </comment>
    <comment ref="AJ8" authorId="0" shapeId="0">
      <text>
        <r>
          <rPr>
            <sz val="9"/>
            <color indexed="81"/>
            <rFont val="Tahoma"/>
            <family val="2"/>
          </rPr>
          <t>Worked on something else all day</t>
        </r>
      </text>
    </comment>
    <comment ref="I9" authorId="0" shapeId="0">
      <text>
        <r>
          <rPr>
            <b/>
            <sz val="9"/>
            <color indexed="81"/>
            <rFont val="Tahoma"/>
            <family val="2"/>
          </rPr>
          <t>Absent … Fur-Bearer</t>
        </r>
      </text>
    </comment>
    <comment ref="P9" authorId="0" shapeId="0">
      <text>
        <r>
          <rPr>
            <b/>
            <sz val="9"/>
            <color indexed="81"/>
            <rFont val="Tahoma"/>
            <family val="2"/>
          </rPr>
          <t xml:space="preserve">Absent … Sturgeon
</t>
        </r>
      </text>
    </comment>
    <comment ref="T9" authorId="0" shapeId="0">
      <text>
        <r>
          <rPr>
            <b/>
            <sz val="9"/>
            <color indexed="81"/>
            <rFont val="Tahoma"/>
            <family val="2"/>
          </rPr>
          <t>Did not participate in this module, looked at book for old modules and then some of this one …. unprepared.</t>
        </r>
      </text>
    </comment>
    <comment ref="V9" authorId="0" shapeId="0">
      <text>
        <r>
          <rPr>
            <b/>
            <sz val="9"/>
            <color indexed="81"/>
            <rFont val="Tahoma"/>
            <family val="2"/>
          </rPr>
          <t>Unperpared … read book throughout.</t>
        </r>
      </text>
    </comment>
    <comment ref="AA9" authorId="0" shapeId="0">
      <text>
        <r>
          <rPr>
            <b/>
            <sz val="9"/>
            <color indexed="81"/>
            <rFont val="Tahoma"/>
            <family val="2"/>
          </rPr>
          <t>Came late</t>
        </r>
      </text>
    </comment>
    <comment ref="AC9" authorId="0" shapeId="0">
      <text>
        <r>
          <rPr>
            <b/>
            <sz val="9"/>
            <color indexed="81"/>
            <rFont val="Tahoma"/>
            <family val="2"/>
          </rPr>
          <t>Absent</t>
        </r>
      </text>
    </comment>
    <comment ref="AE9" authorId="0" shapeId="0">
      <text>
        <r>
          <rPr>
            <b/>
            <sz val="9"/>
            <color indexed="81"/>
            <rFont val="Tahoma"/>
            <family val="2"/>
          </rPr>
          <t>Did not participate in this module, looked at book for old modules and then some of this one …. unprepared.</t>
        </r>
      </text>
    </comment>
    <comment ref="P10" authorId="0" shapeId="0">
      <text>
        <r>
          <rPr>
            <b/>
            <sz val="9"/>
            <color indexed="81"/>
            <rFont val="Tahoma"/>
            <family val="2"/>
          </rPr>
          <t>Away for hockey … took remotely.</t>
        </r>
      </text>
    </comment>
    <comment ref="V10" authorId="0" shapeId="0">
      <text>
        <r>
          <rPr>
            <b/>
            <sz val="9"/>
            <color indexed="81"/>
            <rFont val="Tahoma"/>
            <family val="2"/>
          </rPr>
          <t>Absent … sent message that was sick</t>
        </r>
      </text>
    </comment>
    <comment ref="AC10" authorId="0" shapeId="0">
      <text>
        <r>
          <rPr>
            <b/>
            <sz val="9"/>
            <color indexed="81"/>
            <rFont val="Tahoma"/>
            <family val="2"/>
          </rPr>
          <t>Left 30 mins early</t>
        </r>
      </text>
    </comment>
    <comment ref="P11" authorId="0" shapeId="0">
      <text>
        <r>
          <rPr>
            <b/>
            <sz val="9"/>
            <color indexed="81"/>
            <rFont val="Tahoma"/>
            <family val="2"/>
          </rPr>
          <t>Left 30 mins early</t>
        </r>
      </text>
    </comment>
    <comment ref="X11" authorId="0" shapeId="0">
      <text>
        <r>
          <rPr>
            <b/>
            <sz val="9"/>
            <color indexed="81"/>
            <rFont val="Tahoma"/>
            <family val="2"/>
          </rPr>
          <t>Absent</t>
        </r>
      </text>
    </comment>
    <comment ref="AE11" authorId="0" shapeId="0">
      <text>
        <r>
          <rPr>
            <b/>
            <sz val="9"/>
            <color indexed="81"/>
            <rFont val="Tahoma"/>
            <family val="2"/>
          </rPr>
          <t>Absent</t>
        </r>
      </text>
    </comment>
    <comment ref="AI11" authorId="0" shapeId="0">
      <text>
        <r>
          <rPr>
            <b/>
            <sz val="9"/>
            <color indexed="81"/>
            <rFont val="Tahoma"/>
            <family val="2"/>
          </rPr>
          <t>Left 30 mins early</t>
        </r>
      </text>
    </comment>
    <comment ref="H12" authorId="0" shapeId="0">
      <text>
        <r>
          <rPr>
            <b/>
            <sz val="9"/>
            <color indexed="81"/>
            <rFont val="Tahoma"/>
            <charset val="1"/>
          </rPr>
          <t>Absent … message about being sick</t>
        </r>
      </text>
    </comment>
    <comment ref="L12" authorId="0" shapeId="0">
      <text>
        <r>
          <rPr>
            <b/>
            <sz val="9"/>
            <color indexed="81"/>
            <rFont val="Tahoma"/>
            <family val="2"/>
          </rPr>
          <t>Absent … sent message that was sick</t>
        </r>
      </text>
    </comment>
    <comment ref="O12" authorId="0" shapeId="0">
      <text>
        <r>
          <rPr>
            <b/>
            <sz val="9"/>
            <color indexed="81"/>
            <rFont val="Tahoma"/>
            <family val="2"/>
          </rPr>
          <t>Absent … sent message</t>
        </r>
      </text>
    </comment>
    <comment ref="R12" authorId="0" shapeId="0">
      <text>
        <r>
          <rPr>
            <b/>
            <sz val="9"/>
            <color indexed="81"/>
            <rFont val="Tahoma"/>
            <family val="2"/>
          </rPr>
          <t>Absent</t>
        </r>
      </text>
    </comment>
    <comment ref="S12" authorId="0" shapeId="0">
      <text>
        <r>
          <rPr>
            <b/>
            <sz val="9"/>
            <color indexed="81"/>
            <rFont val="Tahoma"/>
            <family val="2"/>
          </rPr>
          <t>Absent</t>
        </r>
      </text>
    </comment>
    <comment ref="U12" authorId="0" shapeId="0">
      <text>
        <r>
          <rPr>
            <b/>
            <sz val="9"/>
            <color indexed="81"/>
            <rFont val="Tahoma"/>
            <family val="2"/>
          </rPr>
          <t>Absent</t>
        </r>
      </text>
    </comment>
    <comment ref="V12" authorId="0" shapeId="0">
      <text>
        <r>
          <rPr>
            <b/>
            <sz val="9"/>
            <color indexed="81"/>
            <rFont val="Tahoma"/>
            <family val="2"/>
          </rPr>
          <t>Absent</t>
        </r>
      </text>
    </comment>
    <comment ref="W12" authorId="0" shapeId="0">
      <text>
        <r>
          <rPr>
            <b/>
            <sz val="9"/>
            <color indexed="81"/>
            <rFont val="Tahoma"/>
            <family val="2"/>
          </rPr>
          <t>Absent</t>
        </r>
      </text>
    </comment>
    <comment ref="Y12" authorId="0" shapeId="0">
      <text>
        <r>
          <rPr>
            <b/>
            <sz val="9"/>
            <color indexed="81"/>
            <rFont val="Tahoma"/>
            <family val="2"/>
          </rPr>
          <t>Absent</t>
        </r>
      </text>
    </comment>
    <comment ref="AA12" authorId="0" shapeId="0">
      <text>
        <r>
          <rPr>
            <b/>
            <sz val="9"/>
            <color indexed="81"/>
            <rFont val="Tahoma"/>
            <family val="2"/>
          </rPr>
          <t>Came late … did not take quiz</t>
        </r>
      </text>
    </comment>
    <comment ref="AD12" authorId="0" shapeId="0">
      <text>
        <r>
          <rPr>
            <b/>
            <sz val="9"/>
            <color indexed="81"/>
            <rFont val="Tahoma"/>
            <family val="2"/>
          </rPr>
          <t>Came late … did not take quiz</t>
        </r>
      </text>
    </comment>
    <comment ref="AI12" authorId="0" shapeId="0">
      <text>
        <r>
          <rPr>
            <b/>
            <sz val="9"/>
            <color indexed="81"/>
            <rFont val="Tahoma"/>
            <family val="2"/>
          </rPr>
          <t>Came late … did not take quiz</t>
        </r>
      </text>
    </comment>
    <comment ref="AJ12" authorId="0" shapeId="0">
      <text>
        <r>
          <rPr>
            <b/>
            <sz val="9"/>
            <color indexed="81"/>
            <rFont val="Tahoma"/>
            <family val="2"/>
          </rPr>
          <t>Came late … did not take quiz</t>
        </r>
      </text>
    </comment>
    <comment ref="AC13" authorId="0" shapeId="0">
      <text>
        <r>
          <rPr>
            <b/>
            <sz val="9"/>
            <color indexed="81"/>
            <rFont val="Tahoma"/>
            <family val="2"/>
          </rPr>
          <t>Left 1h early</t>
        </r>
      </text>
    </comment>
    <comment ref="I14" authorId="0" shapeId="0">
      <text>
        <r>
          <rPr>
            <b/>
            <sz val="9"/>
            <color indexed="81"/>
            <rFont val="Tahoma"/>
            <charset val="1"/>
          </rPr>
          <t>Absent</t>
        </r>
      </text>
    </comment>
    <comment ref="K14" authorId="0" shapeId="0">
      <text>
        <r>
          <rPr>
            <b/>
            <sz val="9"/>
            <color indexed="81"/>
            <rFont val="Tahoma"/>
            <family val="2"/>
          </rPr>
          <t>Left 30 mins early</t>
        </r>
      </text>
    </comment>
    <comment ref="L14" authorId="0" shapeId="0">
      <text>
        <r>
          <rPr>
            <b/>
            <sz val="9"/>
            <color indexed="81"/>
            <rFont val="Tahoma"/>
            <family val="2"/>
          </rPr>
          <t>Absent .. sent message about death of friend</t>
        </r>
      </text>
    </comment>
    <comment ref="M14" authorId="0" shapeId="0">
      <text>
        <r>
          <rPr>
            <b/>
            <sz val="9"/>
            <color indexed="81"/>
            <rFont val="Tahoma"/>
            <family val="2"/>
          </rPr>
          <t>Absent</t>
        </r>
      </text>
    </comment>
    <comment ref="N14" authorId="0" shapeId="0">
      <text>
        <r>
          <rPr>
            <b/>
            <sz val="9"/>
            <color indexed="81"/>
            <rFont val="Tahoma"/>
            <family val="2"/>
          </rPr>
          <t>Absent</t>
        </r>
      </text>
    </comment>
    <comment ref="O14" authorId="0" shapeId="0">
      <text>
        <r>
          <rPr>
            <b/>
            <sz val="9"/>
            <color indexed="81"/>
            <rFont val="Tahoma"/>
            <family val="2"/>
          </rPr>
          <t>Absent</t>
        </r>
      </text>
    </comment>
    <comment ref="P15" authorId="0" shapeId="0">
      <text>
        <r>
          <rPr>
            <b/>
            <sz val="9"/>
            <color indexed="81"/>
            <rFont val="Tahoma"/>
            <family val="2"/>
          </rPr>
          <t>Left 30 mins early … lacrosse game</t>
        </r>
      </text>
    </comment>
    <comment ref="AA15" authorId="0" shapeId="0">
      <text>
        <r>
          <rPr>
            <b/>
            <sz val="9"/>
            <color indexed="81"/>
            <rFont val="Tahoma"/>
            <family val="2"/>
          </rPr>
          <t>Absent -- lacrosse</t>
        </r>
      </text>
    </comment>
    <comment ref="AC15" authorId="0" shapeId="0">
      <text>
        <r>
          <rPr>
            <b/>
            <sz val="9"/>
            <color indexed="81"/>
            <rFont val="Tahoma"/>
            <family val="2"/>
          </rPr>
          <t>Absent -- lacrosse</t>
        </r>
      </text>
    </comment>
    <comment ref="AH15" authorId="0" shapeId="0">
      <text>
        <r>
          <rPr>
            <b/>
            <sz val="9"/>
            <color indexed="81"/>
            <rFont val="Tahoma"/>
            <family val="2"/>
          </rPr>
          <t>Absent -- lacrosse</t>
        </r>
      </text>
    </comment>
    <comment ref="AJ15" authorId="0" shapeId="0">
      <text>
        <r>
          <rPr>
            <b/>
            <sz val="9"/>
            <color indexed="81"/>
            <rFont val="Tahoma"/>
            <family val="2"/>
          </rPr>
          <t>Absent</t>
        </r>
      </text>
    </comment>
    <comment ref="F17" authorId="0" shapeId="0">
      <text>
        <r>
          <rPr>
            <b/>
            <sz val="9"/>
            <color indexed="81"/>
            <rFont val="Tahoma"/>
            <family val="2"/>
          </rPr>
          <t>Added class late</t>
        </r>
      </text>
    </comment>
    <comment ref="G17" authorId="0" shapeId="0">
      <text>
        <r>
          <rPr>
            <b/>
            <sz val="9"/>
            <color indexed="81"/>
            <rFont val="Tahoma"/>
            <family val="2"/>
          </rPr>
          <t>Added class late</t>
        </r>
      </text>
    </comment>
    <comment ref="H17" authorId="0" shapeId="0">
      <text>
        <r>
          <rPr>
            <b/>
            <sz val="9"/>
            <color indexed="81"/>
            <rFont val="Tahoma"/>
            <family val="2"/>
          </rPr>
          <t>Added class late</t>
        </r>
      </text>
    </comment>
    <comment ref="I17" authorId="0" shapeId="0">
      <text>
        <r>
          <rPr>
            <b/>
            <sz val="9"/>
            <color indexed="81"/>
            <rFont val="Tahoma"/>
            <family val="2"/>
          </rPr>
          <t>Added class late</t>
        </r>
      </text>
    </comment>
    <comment ref="N17" authorId="0" shapeId="0">
      <text>
        <r>
          <rPr>
            <b/>
            <sz val="9"/>
            <color indexed="81"/>
            <rFont val="Tahoma"/>
            <family val="2"/>
          </rPr>
          <t>Left early, but showed me that he had the work done.</t>
        </r>
      </text>
    </comment>
    <comment ref="P17" authorId="0" shapeId="0">
      <text>
        <r>
          <rPr>
            <b/>
            <sz val="9"/>
            <color indexed="81"/>
            <rFont val="Tahoma"/>
            <family val="2"/>
          </rPr>
          <t>Left early but appeard to have work done</t>
        </r>
      </text>
    </comment>
    <comment ref="W17" authorId="0" shapeId="0">
      <text>
        <r>
          <rPr>
            <b/>
            <sz val="9"/>
            <color indexed="81"/>
            <rFont val="Tahoma"/>
            <family val="2"/>
          </rPr>
          <t>Absent … sick, nurse emailed me</t>
        </r>
      </text>
    </comment>
    <comment ref="AA17" authorId="0" shapeId="0">
      <text>
        <r>
          <rPr>
            <b/>
            <sz val="9"/>
            <color indexed="81"/>
            <rFont val="Tahoma"/>
            <family val="2"/>
          </rPr>
          <t>Absent</t>
        </r>
      </text>
    </comment>
    <comment ref="AC17" authorId="0" shapeId="0">
      <text>
        <r>
          <rPr>
            <b/>
            <sz val="9"/>
            <color indexed="81"/>
            <rFont val="Tahoma"/>
            <family val="2"/>
          </rPr>
          <t>Absent</t>
        </r>
      </text>
    </comment>
    <comment ref="AJ17" authorId="0" shapeId="0">
      <text>
        <r>
          <rPr>
            <sz val="9"/>
            <color indexed="81"/>
            <rFont val="Tahoma"/>
            <family val="2"/>
          </rPr>
          <t>Worked on something else all day</t>
        </r>
      </text>
    </comment>
    <comment ref="O18" authorId="0" shapeId="0">
      <text>
        <r>
          <rPr>
            <b/>
            <sz val="9"/>
            <color indexed="81"/>
            <rFont val="Tahoma"/>
            <charset val="1"/>
          </rPr>
          <t>Absent -- Hockey</t>
        </r>
      </text>
    </comment>
    <comment ref="P18" authorId="0" shapeId="0">
      <text>
        <r>
          <rPr>
            <b/>
            <sz val="9"/>
            <color indexed="81"/>
            <rFont val="Tahoma"/>
            <charset val="1"/>
          </rPr>
          <t>Absent -- Hockey</t>
        </r>
      </text>
    </comment>
    <comment ref="S18" authorId="0" shapeId="0">
      <text>
        <r>
          <rPr>
            <b/>
            <sz val="9"/>
            <color indexed="81"/>
            <rFont val="Tahoma"/>
            <charset val="1"/>
          </rPr>
          <t>Absent -- Hockey</t>
        </r>
      </text>
    </comment>
    <comment ref="T18" authorId="0" shapeId="0">
      <text>
        <r>
          <rPr>
            <b/>
            <sz val="9"/>
            <color indexed="81"/>
            <rFont val="Tahoma"/>
            <family val="2"/>
          </rPr>
          <t>Doctor's appt.</t>
        </r>
      </text>
    </comment>
    <comment ref="X18" authorId="0" shapeId="0">
      <text>
        <r>
          <rPr>
            <b/>
            <sz val="9"/>
            <color indexed="81"/>
            <rFont val="Tahoma"/>
            <charset val="1"/>
          </rPr>
          <t>Left early</t>
        </r>
      </text>
    </comment>
    <comment ref="Y18" authorId="0" shapeId="0">
      <text>
        <r>
          <rPr>
            <b/>
            <sz val="9"/>
            <color indexed="81"/>
            <rFont val="Tahoma"/>
            <family val="2"/>
          </rPr>
          <t>Absent</t>
        </r>
      </text>
    </comment>
    <comment ref="AC18" authorId="0" shapeId="0">
      <text>
        <r>
          <rPr>
            <b/>
            <sz val="9"/>
            <color indexed="81"/>
            <rFont val="Tahoma"/>
            <family val="2"/>
          </rPr>
          <t>Left 1h early</t>
        </r>
      </text>
    </comment>
    <comment ref="AD18" authorId="0" shapeId="0">
      <text>
        <r>
          <rPr>
            <b/>
            <sz val="9"/>
            <color indexed="81"/>
            <rFont val="Tahoma"/>
            <family val="2"/>
          </rPr>
          <t>Absent</t>
        </r>
      </text>
    </comment>
    <comment ref="AI18" authorId="0" shapeId="0">
      <text>
        <r>
          <rPr>
            <b/>
            <sz val="9"/>
            <color indexed="81"/>
            <rFont val="Tahoma"/>
            <family val="2"/>
          </rPr>
          <t>Absent</t>
        </r>
      </text>
    </comment>
    <comment ref="O19" authorId="0" shapeId="0">
      <text>
        <r>
          <rPr>
            <b/>
            <sz val="9"/>
            <color indexed="81"/>
            <rFont val="Tahoma"/>
            <charset val="1"/>
          </rPr>
          <t>Absent -- Hockey</t>
        </r>
      </text>
    </comment>
    <comment ref="P19" authorId="0" shapeId="0">
      <text>
        <r>
          <rPr>
            <b/>
            <sz val="9"/>
            <color indexed="81"/>
            <rFont val="Tahoma"/>
            <charset val="1"/>
          </rPr>
          <t>Absent -- Hockey</t>
        </r>
      </text>
    </comment>
    <comment ref="S19" authorId="0" shapeId="0">
      <text>
        <r>
          <rPr>
            <b/>
            <sz val="9"/>
            <color indexed="81"/>
            <rFont val="Tahoma"/>
            <charset val="1"/>
          </rPr>
          <t>Absent -- Hockey</t>
        </r>
      </text>
    </comment>
    <comment ref="T19" authorId="0" shapeId="0">
      <text>
        <r>
          <rPr>
            <b/>
            <sz val="9"/>
            <color indexed="81"/>
            <rFont val="Tahoma"/>
            <family val="2"/>
          </rPr>
          <t>Doctor's appt.</t>
        </r>
      </text>
    </comment>
    <comment ref="X19" authorId="0" shapeId="0">
      <text>
        <r>
          <rPr>
            <b/>
            <sz val="9"/>
            <color indexed="81"/>
            <rFont val="Tahoma"/>
            <charset val="1"/>
          </rPr>
          <t>Left early</t>
        </r>
      </text>
    </comment>
    <comment ref="Y19" authorId="0" shapeId="0">
      <text>
        <r>
          <rPr>
            <b/>
            <sz val="9"/>
            <color indexed="81"/>
            <rFont val="Tahoma"/>
            <family val="2"/>
          </rPr>
          <t>Absent</t>
        </r>
      </text>
    </comment>
    <comment ref="AC19" authorId="0" shapeId="0">
      <text>
        <r>
          <rPr>
            <b/>
            <sz val="9"/>
            <color indexed="81"/>
            <rFont val="Tahoma"/>
            <family val="2"/>
          </rPr>
          <t>Left 1h early</t>
        </r>
      </text>
    </comment>
    <comment ref="AD19" authorId="0" shapeId="0">
      <text>
        <r>
          <rPr>
            <b/>
            <sz val="9"/>
            <color indexed="81"/>
            <rFont val="Tahoma"/>
            <family val="2"/>
          </rPr>
          <t>Absent</t>
        </r>
      </text>
    </comment>
    <comment ref="AI19" authorId="0" shapeId="0">
      <text>
        <r>
          <rPr>
            <b/>
            <sz val="9"/>
            <color indexed="81"/>
            <rFont val="Tahoma"/>
            <family val="2"/>
          </rPr>
          <t>Absent</t>
        </r>
      </text>
    </comment>
    <comment ref="O20" authorId="0" shapeId="0">
      <text>
        <r>
          <rPr>
            <b/>
            <sz val="9"/>
            <color indexed="81"/>
            <rFont val="Tahoma"/>
            <charset val="1"/>
          </rPr>
          <t>Absent -- Hockey</t>
        </r>
      </text>
    </comment>
    <comment ref="P20" authorId="0" shapeId="0">
      <text>
        <r>
          <rPr>
            <b/>
            <sz val="9"/>
            <color indexed="81"/>
            <rFont val="Tahoma"/>
            <charset val="1"/>
          </rPr>
          <t>Absent -- Concussion</t>
        </r>
      </text>
    </comment>
    <comment ref="Q20" authorId="0" shapeId="0">
      <text>
        <r>
          <rPr>
            <b/>
            <sz val="9"/>
            <color indexed="81"/>
            <rFont val="Tahoma"/>
            <family val="2"/>
          </rPr>
          <t>Was taking the exam due to concussion.</t>
        </r>
      </text>
    </comment>
    <comment ref="S20" authorId="0" shapeId="0">
      <text>
        <r>
          <rPr>
            <b/>
            <sz val="9"/>
            <color indexed="81"/>
            <rFont val="Tahoma"/>
            <charset val="1"/>
          </rPr>
          <t>Absent -- Hockey</t>
        </r>
      </text>
    </comment>
    <comment ref="T20" authorId="0" shapeId="0">
      <text>
        <r>
          <rPr>
            <b/>
            <sz val="9"/>
            <color indexed="81"/>
            <rFont val="Tahoma"/>
            <family val="2"/>
          </rPr>
          <t>Not focused</t>
        </r>
      </text>
    </comment>
    <comment ref="U20" authorId="0" shapeId="0">
      <text>
        <r>
          <rPr>
            <b/>
            <sz val="9"/>
            <color indexed="81"/>
            <rFont val="Tahoma"/>
            <family val="2"/>
          </rPr>
          <t>Absent</t>
        </r>
      </text>
    </comment>
    <comment ref="V20" authorId="0" shapeId="0">
      <text>
        <r>
          <rPr>
            <b/>
            <sz val="9"/>
            <color indexed="81"/>
            <rFont val="Tahoma"/>
            <family val="2"/>
          </rPr>
          <t>Came late</t>
        </r>
      </text>
    </comment>
    <comment ref="Y20" authorId="0" shapeId="0">
      <text>
        <r>
          <rPr>
            <b/>
            <sz val="9"/>
            <color indexed="81"/>
            <rFont val="Tahoma"/>
            <family val="2"/>
          </rPr>
          <t>Came late … did not take quiz</t>
        </r>
      </text>
    </comment>
    <comment ref="AA20" authorId="0" shapeId="0">
      <text>
        <r>
          <rPr>
            <b/>
            <sz val="9"/>
            <color indexed="81"/>
            <rFont val="Tahoma"/>
            <family val="2"/>
          </rPr>
          <t>Came late</t>
        </r>
      </text>
    </comment>
    <comment ref="AC20" authorId="0" shapeId="0">
      <text>
        <r>
          <rPr>
            <b/>
            <sz val="9"/>
            <color indexed="81"/>
            <rFont val="Tahoma"/>
            <family val="2"/>
          </rPr>
          <t>Left 1h early. Did not do anything while there</t>
        </r>
      </text>
    </comment>
    <comment ref="AI20" authorId="0" shapeId="0">
      <text>
        <r>
          <rPr>
            <b/>
            <sz val="9"/>
            <color indexed="81"/>
            <rFont val="Tahoma"/>
            <family val="2"/>
          </rPr>
          <t>Absent</t>
        </r>
      </text>
    </comment>
    <comment ref="V21" authorId="0" shapeId="0">
      <text>
        <r>
          <rPr>
            <b/>
            <sz val="9"/>
            <color indexed="81"/>
            <rFont val="Tahoma"/>
            <family val="2"/>
          </rPr>
          <t>Absent -- Softball</t>
        </r>
      </text>
    </comment>
    <comment ref="X21" authorId="0" shapeId="0">
      <text>
        <r>
          <rPr>
            <b/>
            <sz val="9"/>
            <color indexed="81"/>
            <rFont val="Tahoma"/>
            <family val="2"/>
          </rPr>
          <t>Absent -- Softball</t>
        </r>
      </text>
    </comment>
    <comment ref="Z21" authorId="0" shapeId="0">
      <text>
        <r>
          <rPr>
            <b/>
            <sz val="9"/>
            <color indexed="81"/>
            <rFont val="Tahoma"/>
            <family val="2"/>
          </rPr>
          <t>Absent -- Softball</t>
        </r>
      </text>
    </comment>
    <comment ref="AC21" authorId="0" shapeId="0">
      <text>
        <r>
          <rPr>
            <b/>
            <sz val="9"/>
            <color indexed="81"/>
            <rFont val="Tahoma"/>
            <family val="2"/>
          </rPr>
          <t>Absent -- Softball</t>
        </r>
      </text>
    </comment>
    <comment ref="S22" authorId="0" shapeId="0">
      <text>
        <r>
          <rPr>
            <b/>
            <sz val="9"/>
            <color indexed="81"/>
            <rFont val="Tahoma"/>
            <family val="2"/>
          </rPr>
          <t>Absent … doctor's appt for shoulder</t>
        </r>
      </text>
    </comment>
    <comment ref="P23" authorId="0" shapeId="0">
      <text>
        <r>
          <rPr>
            <b/>
            <sz val="9"/>
            <color indexed="81"/>
            <rFont val="Tahoma"/>
            <family val="2"/>
          </rPr>
          <t>Away for hockey … took remotely.</t>
        </r>
      </text>
    </comment>
    <comment ref="S23" authorId="0" shapeId="0">
      <text>
        <r>
          <rPr>
            <b/>
            <sz val="9"/>
            <color indexed="81"/>
            <rFont val="Tahoma"/>
            <family val="2"/>
          </rPr>
          <t>Absent … at a supercorss race</t>
        </r>
      </text>
    </comment>
    <comment ref="AC23" authorId="0" shapeId="0">
      <text>
        <r>
          <rPr>
            <b/>
            <sz val="9"/>
            <color indexed="81"/>
            <rFont val="Tahoma"/>
            <family val="2"/>
          </rPr>
          <t>Left 30 mins early</t>
        </r>
      </text>
    </comment>
    <comment ref="AF23" authorId="0" shapeId="0">
      <text>
        <r>
          <rPr>
            <b/>
            <sz val="9"/>
            <color indexed="81"/>
            <rFont val="Tahoma"/>
            <family val="2"/>
          </rPr>
          <t>Absent</t>
        </r>
      </text>
    </comment>
    <comment ref="F24" authorId="0" shapeId="0">
      <text>
        <r>
          <rPr>
            <sz val="9"/>
            <color indexed="81"/>
            <rFont val="Tahoma"/>
            <family val="2"/>
          </rPr>
          <t>Missed … weather and travel related. Did do what I asked him to do (take quiz)</t>
        </r>
      </text>
    </comment>
    <comment ref="H25" authorId="0" shapeId="0">
      <text>
        <r>
          <rPr>
            <b/>
            <sz val="9"/>
            <color indexed="81"/>
            <rFont val="Tahoma"/>
            <charset val="1"/>
          </rPr>
          <t>Absent … message about being sick … turned in HW</t>
        </r>
      </text>
    </comment>
    <comment ref="J25" authorId="0" shapeId="0">
      <text>
        <r>
          <rPr>
            <b/>
            <sz val="9"/>
            <color indexed="81"/>
            <rFont val="Tahoma"/>
            <family val="2"/>
          </rPr>
          <t>Left 5 mins early</t>
        </r>
      </text>
    </comment>
    <comment ref="L25" authorId="0" shapeId="0">
      <text>
        <r>
          <rPr>
            <b/>
            <sz val="9"/>
            <color indexed="81"/>
            <rFont val="Tahoma"/>
            <family val="2"/>
          </rPr>
          <t>Absent</t>
        </r>
      </text>
    </comment>
    <comment ref="M25" authorId="0" shapeId="0">
      <text>
        <r>
          <rPr>
            <b/>
            <sz val="9"/>
            <color indexed="81"/>
            <rFont val="Tahoma"/>
            <family val="2"/>
          </rPr>
          <t>Left 30 mins early</t>
        </r>
      </text>
    </comment>
    <comment ref="N25" authorId="0" shapeId="0">
      <text>
        <r>
          <rPr>
            <b/>
            <sz val="9"/>
            <color indexed="81"/>
            <rFont val="Tahoma"/>
            <family val="2"/>
          </rPr>
          <t>Left 15 mins early</t>
        </r>
      </text>
    </comment>
    <comment ref="P25" authorId="0" shapeId="0">
      <text>
        <r>
          <rPr>
            <b/>
            <sz val="9"/>
            <color indexed="81"/>
            <rFont val="Tahoma"/>
            <family val="2"/>
          </rPr>
          <t>Left 30 mins early</t>
        </r>
      </text>
    </comment>
    <comment ref="Q25" authorId="0" shapeId="0">
      <text>
        <r>
          <rPr>
            <b/>
            <sz val="9"/>
            <color indexed="81"/>
            <rFont val="Tahoma"/>
            <family val="2"/>
          </rPr>
          <t>Left 25 mins early</t>
        </r>
      </text>
    </comment>
    <comment ref="R25" authorId="0" shapeId="0">
      <text>
        <r>
          <rPr>
            <b/>
            <sz val="9"/>
            <color indexed="81"/>
            <rFont val="Tahoma"/>
            <family val="2"/>
          </rPr>
          <t>Left 30 mins early</t>
        </r>
      </text>
    </comment>
    <comment ref="S25" authorId="0" shapeId="0">
      <text>
        <r>
          <rPr>
            <b/>
            <sz val="9"/>
            <color indexed="81"/>
            <rFont val="Tahoma"/>
            <family val="2"/>
          </rPr>
          <t>Absent</t>
        </r>
      </text>
    </comment>
    <comment ref="W25" authorId="0" shapeId="0">
      <text>
        <r>
          <rPr>
            <b/>
            <sz val="9"/>
            <color indexed="81"/>
            <rFont val="Tahoma"/>
            <family val="2"/>
          </rPr>
          <t>Absent</t>
        </r>
      </text>
    </comment>
    <comment ref="X25" authorId="0" shapeId="0">
      <text>
        <r>
          <rPr>
            <b/>
            <sz val="9"/>
            <color indexed="81"/>
            <rFont val="Tahoma"/>
            <family val="2"/>
          </rPr>
          <t>Absent</t>
        </r>
      </text>
    </comment>
    <comment ref="Z25" authorId="0" shapeId="0">
      <text>
        <r>
          <rPr>
            <b/>
            <sz val="9"/>
            <color indexed="81"/>
            <rFont val="Tahoma"/>
            <family val="2"/>
          </rPr>
          <t>Left 30 mins early</t>
        </r>
      </text>
    </comment>
    <comment ref="AC25" authorId="0" shapeId="0">
      <text>
        <r>
          <rPr>
            <b/>
            <sz val="9"/>
            <color indexed="81"/>
            <rFont val="Tahoma"/>
            <family val="2"/>
          </rPr>
          <t>Left 1h early</t>
        </r>
      </text>
    </comment>
    <comment ref="AE25" authorId="0" shapeId="0">
      <text>
        <r>
          <rPr>
            <b/>
            <sz val="9"/>
            <color indexed="81"/>
            <rFont val="Tahoma"/>
            <family val="2"/>
          </rPr>
          <t>Left 30 mins early</t>
        </r>
      </text>
    </comment>
    <comment ref="AF25" authorId="0" shapeId="0">
      <text>
        <r>
          <rPr>
            <b/>
            <sz val="9"/>
            <color indexed="81"/>
            <rFont val="Tahoma"/>
            <family val="2"/>
          </rPr>
          <t>Absent</t>
        </r>
      </text>
    </comment>
    <comment ref="AI25" authorId="0" shapeId="0">
      <text>
        <r>
          <rPr>
            <b/>
            <sz val="9"/>
            <color indexed="81"/>
            <rFont val="Tahoma"/>
            <family val="2"/>
          </rPr>
          <t>Absent</t>
        </r>
      </text>
    </comment>
    <comment ref="S26" authorId="0" shapeId="0">
      <text>
        <r>
          <rPr>
            <b/>
            <sz val="9"/>
            <color indexed="81"/>
            <rFont val="Tahoma"/>
            <family val="2"/>
          </rPr>
          <t>Absent … sick, emailed me</t>
        </r>
      </text>
    </comment>
    <comment ref="W26" authorId="0" shapeId="0">
      <text>
        <r>
          <rPr>
            <b/>
            <sz val="9"/>
            <color indexed="81"/>
            <rFont val="Tahoma"/>
            <family val="2"/>
          </rPr>
          <t>Absent … sick, emailed me</t>
        </r>
      </text>
    </comment>
    <comment ref="AG26" authorId="0" shapeId="0">
      <text>
        <r>
          <rPr>
            <b/>
            <sz val="9"/>
            <color indexed="81"/>
            <rFont val="Tahoma"/>
            <family val="2"/>
          </rPr>
          <t>Absent -- e-mailed about being sick</t>
        </r>
      </text>
    </comment>
    <comment ref="AI26" authorId="0" shapeId="0">
      <text>
        <r>
          <rPr>
            <b/>
            <sz val="9"/>
            <color indexed="81"/>
            <rFont val="Tahoma"/>
            <family val="2"/>
          </rPr>
          <t>Absent</t>
        </r>
      </text>
    </comment>
    <comment ref="S27" authorId="0" shapeId="0">
      <text>
        <r>
          <rPr>
            <b/>
            <sz val="9"/>
            <color indexed="81"/>
            <rFont val="Tahoma"/>
            <family val="2"/>
          </rPr>
          <t>Checked out, did not participate in CE</t>
        </r>
      </text>
    </comment>
    <comment ref="T27" authorId="0" shapeId="0">
      <text>
        <r>
          <rPr>
            <b/>
            <sz val="9"/>
            <color indexed="81"/>
            <rFont val="Tahoma"/>
            <family val="2"/>
          </rPr>
          <t>Checked out, did not participate in CE</t>
        </r>
      </text>
    </comment>
    <comment ref="AA27" authorId="0" shapeId="0">
      <text>
        <r>
          <rPr>
            <b/>
            <sz val="9"/>
            <color indexed="81"/>
            <rFont val="Tahoma"/>
            <family val="2"/>
          </rPr>
          <t>There but did not really do anything</t>
        </r>
      </text>
    </comment>
    <comment ref="AD27" authorId="0" shapeId="0">
      <text>
        <r>
          <rPr>
            <b/>
            <sz val="9"/>
            <color indexed="81"/>
            <rFont val="Tahoma"/>
            <family val="2"/>
          </rPr>
          <t>Texting</t>
        </r>
      </text>
    </comment>
    <comment ref="V28" authorId="0" shapeId="0">
      <text>
        <r>
          <rPr>
            <b/>
            <sz val="9"/>
            <color indexed="81"/>
            <rFont val="Tahoma"/>
            <family val="2"/>
          </rPr>
          <t>Searched internet for defn of p-values</t>
        </r>
      </text>
    </comment>
    <comment ref="P29" authorId="0" shapeId="0">
      <text>
        <r>
          <rPr>
            <b/>
            <sz val="9"/>
            <color indexed="81"/>
            <rFont val="Tahoma"/>
            <family val="2"/>
          </rPr>
          <t>Away for hockey … took remotely.</t>
        </r>
      </text>
    </comment>
    <comment ref="Q29" authorId="0" shapeId="0">
      <text>
        <r>
          <rPr>
            <b/>
            <sz val="9"/>
            <color indexed="81"/>
            <rFont val="Tahoma"/>
            <family val="2"/>
          </rPr>
          <t>On phone, computed grade</t>
        </r>
      </text>
    </comment>
    <comment ref="T29" authorId="0" shapeId="0">
      <text>
        <r>
          <rPr>
            <b/>
            <sz val="9"/>
            <color indexed="81"/>
            <rFont val="Tahoma"/>
            <family val="2"/>
          </rPr>
          <t>Not focused</t>
        </r>
      </text>
    </comment>
    <comment ref="V29" authorId="0" shapeId="0">
      <text>
        <r>
          <rPr>
            <b/>
            <sz val="9"/>
            <color indexed="81"/>
            <rFont val="Tahoma"/>
            <family val="2"/>
          </rPr>
          <t>Absent -- Softball</t>
        </r>
      </text>
    </comment>
    <comment ref="W29" authorId="0" shapeId="0">
      <text>
        <r>
          <rPr>
            <b/>
            <sz val="9"/>
            <color indexed="81"/>
            <rFont val="Tahoma"/>
            <family val="2"/>
          </rPr>
          <t>Came late … did not take quiz</t>
        </r>
      </text>
    </comment>
    <comment ref="X29" authorId="0" shapeId="0">
      <text>
        <r>
          <rPr>
            <b/>
            <sz val="9"/>
            <color indexed="81"/>
            <rFont val="Tahoma"/>
            <family val="2"/>
          </rPr>
          <t>Absent -- Softball</t>
        </r>
      </text>
    </comment>
    <comment ref="Y29" authorId="0" shapeId="0">
      <text>
        <r>
          <rPr>
            <b/>
            <sz val="9"/>
            <color indexed="81"/>
            <rFont val="Tahoma"/>
            <family val="2"/>
          </rPr>
          <t>Absent .. emailed that she has mono</t>
        </r>
      </text>
    </comment>
    <comment ref="Z29" authorId="0" shapeId="0">
      <text>
        <r>
          <rPr>
            <b/>
            <sz val="9"/>
            <color indexed="81"/>
            <rFont val="Tahoma"/>
            <family val="2"/>
          </rPr>
          <t>Absent</t>
        </r>
      </text>
    </comment>
    <comment ref="AC29" authorId="0" shapeId="0">
      <text>
        <r>
          <rPr>
            <b/>
            <sz val="9"/>
            <color indexed="81"/>
            <rFont val="Tahoma"/>
            <family val="2"/>
          </rPr>
          <t>Left 30 mins early</t>
        </r>
      </text>
    </comment>
    <comment ref="AF29" authorId="0" shapeId="0">
      <text>
        <r>
          <rPr>
            <b/>
            <sz val="9"/>
            <color indexed="81"/>
            <rFont val="Tahoma"/>
            <family val="2"/>
          </rPr>
          <t>Absent</t>
        </r>
      </text>
    </comment>
    <comment ref="AJ29" authorId="0" shapeId="0">
      <text>
        <r>
          <rPr>
            <b/>
            <sz val="9"/>
            <color indexed="81"/>
            <rFont val="Tahoma"/>
            <family val="2"/>
          </rPr>
          <t>Absent</t>
        </r>
      </text>
    </comment>
    <comment ref="H30" authorId="0" shapeId="0">
      <text>
        <r>
          <rPr>
            <b/>
            <sz val="9"/>
            <color indexed="81"/>
            <rFont val="Tahoma"/>
            <charset val="1"/>
          </rPr>
          <t>Absent</t>
        </r>
      </text>
    </comment>
    <comment ref="J30" authorId="0" shapeId="0">
      <text>
        <r>
          <rPr>
            <b/>
            <sz val="9"/>
            <color indexed="81"/>
            <rFont val="Tahoma"/>
            <family val="2"/>
          </rPr>
          <t>Left 5 mins early</t>
        </r>
      </text>
    </comment>
    <comment ref="L30" authorId="0" shapeId="0">
      <text>
        <r>
          <rPr>
            <b/>
            <sz val="9"/>
            <color indexed="81"/>
            <rFont val="Tahoma"/>
            <family val="2"/>
          </rPr>
          <t>Left 15 mins early</t>
        </r>
      </text>
    </comment>
    <comment ref="M30" authorId="0" shapeId="0">
      <text>
        <r>
          <rPr>
            <b/>
            <sz val="9"/>
            <color indexed="81"/>
            <rFont val="Tahoma"/>
            <family val="2"/>
          </rPr>
          <t>Left 30 mins early</t>
        </r>
      </text>
    </comment>
    <comment ref="N30" authorId="0" shapeId="0">
      <text>
        <r>
          <rPr>
            <b/>
            <sz val="9"/>
            <color indexed="81"/>
            <rFont val="Tahoma"/>
            <family val="2"/>
          </rPr>
          <t>Left 30 mins early</t>
        </r>
      </text>
    </comment>
    <comment ref="O30" authorId="0" shapeId="0">
      <text>
        <r>
          <rPr>
            <b/>
            <sz val="9"/>
            <color indexed="81"/>
            <rFont val="Tahoma"/>
            <family val="2"/>
          </rPr>
          <t>Absent</t>
        </r>
      </text>
    </comment>
    <comment ref="P30" authorId="0" shapeId="0">
      <text>
        <r>
          <rPr>
            <b/>
            <sz val="9"/>
            <color indexed="81"/>
            <rFont val="Tahoma"/>
            <family val="2"/>
          </rPr>
          <t>Left 30 mins early</t>
        </r>
      </text>
    </comment>
    <comment ref="Q30" authorId="0" shapeId="0">
      <text>
        <r>
          <rPr>
            <b/>
            <sz val="9"/>
            <color indexed="81"/>
            <rFont val="Tahoma"/>
            <family val="2"/>
          </rPr>
          <t>Absent</t>
        </r>
      </text>
    </comment>
    <comment ref="R30" authorId="0" shapeId="0">
      <text>
        <r>
          <rPr>
            <b/>
            <sz val="9"/>
            <color indexed="81"/>
            <rFont val="Tahoma"/>
            <family val="2"/>
          </rPr>
          <t>Left 30 mins early</t>
        </r>
      </text>
    </comment>
    <comment ref="S30" authorId="0" shapeId="0">
      <text>
        <r>
          <rPr>
            <b/>
            <sz val="9"/>
            <color indexed="81"/>
            <rFont val="Tahoma"/>
            <family val="2"/>
          </rPr>
          <t>Absent</t>
        </r>
      </text>
    </comment>
    <comment ref="T30" authorId="0" shapeId="0">
      <text>
        <r>
          <rPr>
            <b/>
            <sz val="9"/>
            <color indexed="81"/>
            <rFont val="Tahoma"/>
            <family val="2"/>
          </rPr>
          <t>Left 1h early</t>
        </r>
      </text>
    </comment>
    <comment ref="U30" authorId="0" shapeId="0">
      <text>
        <r>
          <rPr>
            <b/>
            <sz val="9"/>
            <color indexed="81"/>
            <rFont val="Tahoma"/>
            <family val="2"/>
          </rPr>
          <t>Absent</t>
        </r>
      </text>
    </comment>
    <comment ref="V30" authorId="0" shapeId="0">
      <text>
        <r>
          <rPr>
            <b/>
            <sz val="9"/>
            <color indexed="81"/>
            <rFont val="Tahoma"/>
            <family val="2"/>
          </rPr>
          <t>Absent</t>
        </r>
      </text>
    </comment>
    <comment ref="W30" authorId="0" shapeId="0">
      <text>
        <r>
          <rPr>
            <b/>
            <sz val="9"/>
            <color indexed="81"/>
            <rFont val="Tahoma"/>
            <family val="2"/>
          </rPr>
          <t>Absent</t>
        </r>
      </text>
    </comment>
    <comment ref="X30" authorId="0" shapeId="0">
      <text>
        <r>
          <rPr>
            <b/>
            <sz val="9"/>
            <color indexed="81"/>
            <rFont val="Tahoma"/>
            <family val="2"/>
          </rPr>
          <t>Absent</t>
        </r>
      </text>
    </comment>
    <comment ref="Z30" authorId="0" shapeId="0">
      <text>
        <r>
          <rPr>
            <b/>
            <sz val="9"/>
            <color indexed="81"/>
            <rFont val="Tahoma"/>
            <family val="2"/>
          </rPr>
          <t>Left 30 mins early</t>
        </r>
      </text>
    </comment>
    <comment ref="AA30" authorId="0" shapeId="0">
      <text>
        <r>
          <rPr>
            <b/>
            <sz val="9"/>
            <color indexed="81"/>
            <rFont val="Tahoma"/>
            <family val="2"/>
          </rPr>
          <t>Left 30 mins early</t>
        </r>
      </text>
    </comment>
    <comment ref="AC30" authorId="0" shapeId="0">
      <text>
        <r>
          <rPr>
            <b/>
            <sz val="9"/>
            <color indexed="81"/>
            <rFont val="Tahoma"/>
            <family val="2"/>
          </rPr>
          <t>Left 1h early</t>
        </r>
      </text>
    </comment>
    <comment ref="AE30" authorId="0" shapeId="0">
      <text>
        <r>
          <rPr>
            <b/>
            <sz val="9"/>
            <color indexed="81"/>
            <rFont val="Tahoma"/>
            <family val="2"/>
          </rPr>
          <t>Left 30 mins early</t>
        </r>
      </text>
    </comment>
    <comment ref="AG30" authorId="0" shapeId="0">
      <text>
        <r>
          <rPr>
            <b/>
            <sz val="9"/>
            <color indexed="81"/>
            <rFont val="Tahoma"/>
            <family val="2"/>
          </rPr>
          <t>Absent</t>
        </r>
      </text>
    </comment>
    <comment ref="AH30" authorId="0" shapeId="0">
      <text>
        <r>
          <rPr>
            <b/>
            <sz val="9"/>
            <color indexed="81"/>
            <rFont val="Tahoma"/>
            <family val="2"/>
          </rPr>
          <t>Absent</t>
        </r>
      </text>
    </comment>
    <comment ref="AI30" authorId="0" shapeId="0">
      <text>
        <r>
          <rPr>
            <b/>
            <sz val="9"/>
            <color indexed="81"/>
            <rFont val="Tahoma"/>
            <family val="2"/>
          </rPr>
          <t>Left 30 mins early</t>
        </r>
      </text>
    </comment>
  </commentList>
</comments>
</file>

<file path=xl/comments4.xml><?xml version="1.0" encoding="utf-8"?>
<comments xmlns="http://schemas.openxmlformats.org/spreadsheetml/2006/main">
  <authors>
    <author>Image</author>
  </authors>
  <commentList>
    <comment ref="L4" authorId="0" shapeId="0">
      <text>
        <r>
          <rPr>
            <b/>
            <sz val="9"/>
            <color indexed="81"/>
            <rFont val="Tahoma"/>
            <family val="2"/>
          </rPr>
          <t>Absent -- e-mailed about being sick</t>
        </r>
      </text>
    </comment>
    <comment ref="AD4" authorId="0" shapeId="0">
      <text>
        <r>
          <rPr>
            <b/>
            <sz val="9"/>
            <color indexed="81"/>
            <rFont val="Tahoma"/>
            <family val="2"/>
          </rPr>
          <t>Absent -- e-mailed about being sick</t>
        </r>
      </text>
    </comment>
    <comment ref="AE4" authorId="0" shapeId="0">
      <text>
        <r>
          <rPr>
            <b/>
            <sz val="9"/>
            <color indexed="81"/>
            <rFont val="Tahoma"/>
            <family val="2"/>
          </rPr>
          <t>Absent</t>
        </r>
      </text>
    </comment>
    <comment ref="F5" authorId="0" shapeId="0">
      <text>
        <r>
          <rPr>
            <b/>
            <sz val="9"/>
            <color indexed="81"/>
            <rFont val="Tahoma"/>
            <family val="2"/>
          </rPr>
          <t>Absent</t>
        </r>
      </text>
    </comment>
    <comment ref="H5" authorId="0" shapeId="0">
      <text>
        <r>
          <rPr>
            <b/>
            <sz val="9"/>
            <color indexed="81"/>
            <rFont val="Tahoma"/>
            <family val="2"/>
          </rPr>
          <t>Absent … Fur-Bearer</t>
        </r>
      </text>
    </comment>
    <comment ref="P5" authorId="0" shapeId="0">
      <text>
        <r>
          <rPr>
            <b/>
            <sz val="9"/>
            <color indexed="81"/>
            <rFont val="Tahoma"/>
            <family val="2"/>
          </rPr>
          <t>Absent -- e-mailed about being sick</t>
        </r>
      </text>
    </comment>
    <comment ref="Q5" authorId="0" shapeId="0">
      <text>
        <r>
          <rPr>
            <b/>
            <sz val="9"/>
            <color indexed="81"/>
            <rFont val="Tahoma"/>
            <family val="2"/>
          </rPr>
          <t>Absent</t>
        </r>
      </text>
    </comment>
    <comment ref="Y5" authorId="0" shapeId="0">
      <text>
        <r>
          <rPr>
            <b/>
            <sz val="9"/>
            <color indexed="81"/>
            <rFont val="Tahoma"/>
            <family val="2"/>
          </rPr>
          <t>Absent -- e-mailed about being sick</t>
        </r>
      </text>
    </comment>
    <comment ref="Z5" authorId="0" shapeId="0">
      <text>
        <r>
          <rPr>
            <b/>
            <sz val="9"/>
            <color indexed="81"/>
            <rFont val="Tahoma"/>
            <family val="2"/>
          </rPr>
          <t>Absent -- lacrosse</t>
        </r>
      </text>
    </comment>
    <comment ref="AA5" authorId="0" shapeId="0">
      <text>
        <r>
          <rPr>
            <b/>
            <sz val="9"/>
            <color indexed="81"/>
            <rFont val="Tahoma"/>
            <family val="2"/>
          </rPr>
          <t>Absent</t>
        </r>
      </text>
    </comment>
    <comment ref="AE5" authorId="0" shapeId="0">
      <text>
        <r>
          <rPr>
            <b/>
            <sz val="9"/>
            <color indexed="81"/>
            <rFont val="Tahoma"/>
            <family val="2"/>
          </rPr>
          <t>Absent</t>
        </r>
      </text>
    </comment>
    <comment ref="AF5" authorId="0" shapeId="0">
      <text>
        <r>
          <rPr>
            <b/>
            <sz val="9"/>
            <color indexed="81"/>
            <rFont val="Tahoma"/>
            <family val="2"/>
          </rPr>
          <t>Absent -- lacrosse</t>
        </r>
      </text>
    </comment>
    <comment ref="I6" authorId="0" shapeId="0">
      <text>
        <r>
          <rPr>
            <b/>
            <sz val="9"/>
            <color indexed="81"/>
            <rFont val="Tahoma"/>
            <family val="2"/>
          </rPr>
          <t>Absent</t>
        </r>
      </text>
    </comment>
    <comment ref="W6" authorId="0" shapeId="0">
      <text>
        <r>
          <rPr>
            <b/>
            <sz val="9"/>
            <color indexed="81"/>
            <rFont val="Tahoma"/>
            <family val="2"/>
          </rPr>
          <t>Absent</t>
        </r>
      </text>
    </comment>
    <comment ref="Y6" authorId="0" shapeId="0">
      <text>
        <r>
          <rPr>
            <b/>
            <sz val="9"/>
            <color indexed="81"/>
            <rFont val="Tahoma"/>
            <family val="2"/>
          </rPr>
          <t>Absent</t>
        </r>
      </text>
    </comment>
    <comment ref="AB6" authorId="0" shapeId="0">
      <text>
        <r>
          <rPr>
            <b/>
            <sz val="9"/>
            <color indexed="81"/>
            <rFont val="Tahoma"/>
            <family val="2"/>
          </rPr>
          <t>Absent</t>
        </r>
      </text>
    </comment>
    <comment ref="AF6" authorId="0" shapeId="0">
      <text>
        <r>
          <rPr>
            <b/>
            <sz val="9"/>
            <color indexed="81"/>
            <rFont val="Tahoma"/>
            <family val="2"/>
          </rPr>
          <t>Absent</t>
        </r>
      </text>
    </comment>
    <comment ref="O7" authorId="0" shapeId="0">
      <text>
        <r>
          <rPr>
            <b/>
            <sz val="9"/>
            <color indexed="81"/>
            <rFont val="Tahoma"/>
            <family val="2"/>
          </rPr>
          <t>Absent</t>
        </r>
      </text>
    </comment>
    <comment ref="U7" authorId="0" shapeId="0">
      <text>
        <r>
          <rPr>
            <b/>
            <sz val="9"/>
            <color indexed="81"/>
            <rFont val="Tahoma"/>
            <family val="2"/>
          </rPr>
          <t>Came late … did not take quiz</t>
        </r>
      </text>
    </comment>
    <comment ref="W7" authorId="0" shapeId="0">
      <text>
        <r>
          <rPr>
            <b/>
            <sz val="9"/>
            <color indexed="81"/>
            <rFont val="Tahoma"/>
            <family val="2"/>
          </rPr>
          <t>Absent</t>
        </r>
      </text>
    </comment>
    <comment ref="AD7" authorId="0" shapeId="0">
      <text>
        <r>
          <rPr>
            <b/>
            <sz val="9"/>
            <color indexed="81"/>
            <rFont val="Tahoma"/>
            <family val="2"/>
          </rPr>
          <t>Absent</t>
        </r>
      </text>
    </comment>
    <comment ref="AH7" authorId="0" shapeId="0">
      <text>
        <r>
          <rPr>
            <b/>
            <sz val="9"/>
            <color indexed="81"/>
            <rFont val="Tahoma"/>
            <family val="2"/>
          </rPr>
          <t>Absent</t>
        </r>
      </text>
    </comment>
    <comment ref="R8" authorId="0" shapeId="0">
      <text>
        <r>
          <rPr>
            <b/>
            <sz val="9"/>
            <color indexed="81"/>
            <rFont val="Tahoma"/>
            <family val="2"/>
          </rPr>
          <t>Late … did not take quiz</t>
        </r>
      </text>
    </comment>
    <comment ref="AB8" authorId="0" shapeId="0">
      <text>
        <r>
          <rPr>
            <b/>
            <sz val="9"/>
            <color indexed="81"/>
            <rFont val="Tahoma"/>
            <family val="2"/>
          </rPr>
          <t>Absent -- e-mailed about being sick</t>
        </r>
      </text>
    </comment>
    <comment ref="H9" authorId="0" shapeId="0">
      <text>
        <r>
          <rPr>
            <b/>
            <sz val="9"/>
            <color indexed="81"/>
            <rFont val="Tahoma"/>
            <family val="2"/>
          </rPr>
          <t>Absent … Fur-Bearer</t>
        </r>
      </text>
    </comment>
    <comment ref="O9" authorId="0" shapeId="0">
      <text>
        <r>
          <rPr>
            <b/>
            <sz val="9"/>
            <color indexed="81"/>
            <rFont val="Tahoma"/>
            <family val="2"/>
          </rPr>
          <t xml:space="preserve">Absent … Sturgeon
</t>
        </r>
      </text>
    </comment>
    <comment ref="O10" authorId="0" shapeId="0">
      <text>
        <r>
          <rPr>
            <b/>
            <sz val="9"/>
            <color indexed="81"/>
            <rFont val="Tahoma"/>
            <family val="2"/>
          </rPr>
          <t>Away for hockey … took remotely.</t>
        </r>
      </text>
    </comment>
    <comment ref="U10" authorId="0" shapeId="0">
      <text>
        <r>
          <rPr>
            <b/>
            <sz val="9"/>
            <color indexed="81"/>
            <rFont val="Tahoma"/>
            <family val="2"/>
          </rPr>
          <t>Absent … sent message that was sick</t>
        </r>
      </text>
    </comment>
    <comment ref="W11" authorId="0" shapeId="0">
      <text>
        <r>
          <rPr>
            <b/>
            <sz val="9"/>
            <color indexed="81"/>
            <rFont val="Tahoma"/>
            <family val="2"/>
          </rPr>
          <t>Absent</t>
        </r>
      </text>
    </comment>
    <comment ref="AC11" authorId="0" shapeId="0">
      <text>
        <r>
          <rPr>
            <b/>
            <sz val="9"/>
            <color indexed="81"/>
            <rFont val="Tahoma"/>
            <family val="2"/>
          </rPr>
          <t>Absent</t>
        </r>
      </text>
    </comment>
    <comment ref="G12" authorId="0" shapeId="0">
      <text>
        <r>
          <rPr>
            <b/>
            <sz val="9"/>
            <color indexed="81"/>
            <rFont val="Tahoma"/>
            <family val="2"/>
          </rPr>
          <t>Absent … sent message that was sick</t>
        </r>
      </text>
    </comment>
    <comment ref="K12" authorId="0" shapeId="0">
      <text>
        <r>
          <rPr>
            <b/>
            <sz val="9"/>
            <color indexed="81"/>
            <rFont val="Tahoma"/>
            <family val="2"/>
          </rPr>
          <t>Absent … sent message that was sick</t>
        </r>
      </text>
    </comment>
    <comment ref="N12" authorId="0" shapeId="0">
      <text>
        <r>
          <rPr>
            <b/>
            <sz val="9"/>
            <color indexed="81"/>
            <rFont val="Tahoma"/>
            <family val="2"/>
          </rPr>
          <t>Absent … sent message</t>
        </r>
      </text>
    </comment>
    <comment ref="Q12" authorId="0" shapeId="0">
      <text>
        <r>
          <rPr>
            <b/>
            <sz val="9"/>
            <color indexed="81"/>
            <rFont val="Tahoma"/>
            <family val="2"/>
          </rPr>
          <t>Absent</t>
        </r>
      </text>
    </comment>
    <comment ref="R12" authorId="0" shapeId="0">
      <text>
        <r>
          <rPr>
            <b/>
            <sz val="9"/>
            <color indexed="81"/>
            <rFont val="Tahoma"/>
            <family val="2"/>
          </rPr>
          <t>Absent</t>
        </r>
      </text>
    </comment>
    <comment ref="T12" authorId="0" shapeId="0">
      <text>
        <r>
          <rPr>
            <b/>
            <sz val="9"/>
            <color indexed="81"/>
            <rFont val="Tahoma"/>
            <family val="2"/>
          </rPr>
          <t>Absent</t>
        </r>
      </text>
    </comment>
    <comment ref="U12" authorId="0" shapeId="0">
      <text>
        <r>
          <rPr>
            <b/>
            <sz val="9"/>
            <color indexed="81"/>
            <rFont val="Tahoma"/>
            <family val="2"/>
          </rPr>
          <t>Absent</t>
        </r>
      </text>
    </comment>
    <comment ref="V12" authorId="0" shapeId="0">
      <text>
        <r>
          <rPr>
            <b/>
            <sz val="9"/>
            <color indexed="81"/>
            <rFont val="Tahoma"/>
            <family val="2"/>
          </rPr>
          <t>Absent</t>
        </r>
      </text>
    </comment>
    <comment ref="X12" authorId="0" shapeId="0">
      <text>
        <r>
          <rPr>
            <b/>
            <sz val="9"/>
            <color indexed="81"/>
            <rFont val="Tahoma"/>
            <family val="2"/>
          </rPr>
          <t>Absent</t>
        </r>
      </text>
    </comment>
    <comment ref="Z12" authorId="0" shapeId="0">
      <text>
        <r>
          <rPr>
            <b/>
            <sz val="9"/>
            <color indexed="81"/>
            <rFont val="Tahoma"/>
            <family val="2"/>
          </rPr>
          <t>Came late … did not take quiz</t>
        </r>
      </text>
    </comment>
    <comment ref="AA12" authorId="0" shapeId="0">
      <text>
        <r>
          <rPr>
            <b/>
            <sz val="9"/>
            <color indexed="81"/>
            <rFont val="Tahoma"/>
            <family val="2"/>
          </rPr>
          <t>Absent</t>
        </r>
      </text>
    </comment>
    <comment ref="AB12" authorId="0" shapeId="0">
      <text>
        <r>
          <rPr>
            <b/>
            <sz val="9"/>
            <color indexed="81"/>
            <rFont val="Tahoma"/>
            <family val="2"/>
          </rPr>
          <t>Came late … did not take quiz</t>
        </r>
      </text>
    </comment>
    <comment ref="AC12" authorId="0" shapeId="0">
      <text>
        <r>
          <rPr>
            <b/>
            <sz val="9"/>
            <color indexed="81"/>
            <rFont val="Tahoma"/>
            <family val="2"/>
          </rPr>
          <t>Came late … did not take quiz</t>
        </r>
      </text>
    </comment>
    <comment ref="AG12" authorId="0" shapeId="0">
      <text>
        <r>
          <rPr>
            <b/>
            <sz val="9"/>
            <color indexed="81"/>
            <rFont val="Tahoma"/>
            <family val="2"/>
          </rPr>
          <t>Came late … did not take quiz</t>
        </r>
      </text>
    </comment>
    <comment ref="AH12" authorId="0" shapeId="0">
      <text>
        <r>
          <rPr>
            <b/>
            <sz val="9"/>
            <color indexed="81"/>
            <rFont val="Tahoma"/>
            <family val="2"/>
          </rPr>
          <t>Came late … did not take quiz</t>
        </r>
      </text>
    </comment>
    <comment ref="H14" authorId="0" shapeId="0">
      <text>
        <r>
          <rPr>
            <b/>
            <sz val="9"/>
            <color indexed="81"/>
            <rFont val="Tahoma"/>
            <family val="2"/>
          </rPr>
          <t>Absent … sent message that was sick</t>
        </r>
      </text>
    </comment>
    <comment ref="K14" authorId="0" shapeId="0">
      <text>
        <r>
          <rPr>
            <b/>
            <sz val="9"/>
            <color indexed="81"/>
            <rFont val="Tahoma"/>
            <family val="2"/>
          </rPr>
          <t>Absent .. sent message about death of friend</t>
        </r>
      </text>
    </comment>
    <comment ref="L14" authorId="0" shapeId="0">
      <text>
        <r>
          <rPr>
            <b/>
            <sz val="9"/>
            <color indexed="81"/>
            <rFont val="Tahoma"/>
            <family val="2"/>
          </rPr>
          <t>Absent</t>
        </r>
      </text>
    </comment>
    <comment ref="M14" authorId="0" shapeId="0">
      <text>
        <r>
          <rPr>
            <b/>
            <sz val="9"/>
            <color indexed="81"/>
            <rFont val="Tahoma"/>
            <family val="2"/>
          </rPr>
          <t>Absent</t>
        </r>
      </text>
    </comment>
    <comment ref="N14" authorId="0" shapeId="0">
      <text>
        <r>
          <rPr>
            <b/>
            <sz val="9"/>
            <color indexed="81"/>
            <rFont val="Tahoma"/>
            <family val="2"/>
          </rPr>
          <t>Absent</t>
        </r>
      </text>
    </comment>
    <comment ref="Z15" authorId="0" shapeId="0">
      <text>
        <r>
          <rPr>
            <b/>
            <sz val="9"/>
            <color indexed="81"/>
            <rFont val="Tahoma"/>
            <family val="2"/>
          </rPr>
          <t>Absent -- lacrosse</t>
        </r>
      </text>
    </comment>
    <comment ref="AF15" authorId="0" shapeId="0">
      <text>
        <r>
          <rPr>
            <b/>
            <sz val="9"/>
            <color indexed="81"/>
            <rFont val="Tahoma"/>
            <family val="2"/>
          </rPr>
          <t>Absent -- lacrosse</t>
        </r>
      </text>
    </comment>
    <comment ref="AH15" authorId="0" shapeId="0">
      <text>
        <r>
          <rPr>
            <b/>
            <sz val="9"/>
            <color indexed="81"/>
            <rFont val="Tahoma"/>
            <family val="2"/>
          </rPr>
          <t>Absent</t>
        </r>
      </text>
    </comment>
    <comment ref="F17" authorId="0" shapeId="0">
      <text>
        <r>
          <rPr>
            <b/>
            <sz val="9"/>
            <color indexed="81"/>
            <rFont val="Tahoma"/>
            <family val="2"/>
          </rPr>
          <t>Added class late</t>
        </r>
      </text>
    </comment>
    <comment ref="G17" authorId="0" shapeId="0">
      <text>
        <r>
          <rPr>
            <b/>
            <sz val="9"/>
            <color indexed="81"/>
            <rFont val="Tahoma"/>
            <family val="2"/>
          </rPr>
          <t>Added class late</t>
        </r>
      </text>
    </comment>
    <comment ref="H17" authorId="0" shapeId="0">
      <text>
        <r>
          <rPr>
            <b/>
            <sz val="9"/>
            <color indexed="81"/>
            <rFont val="Tahoma"/>
            <family val="2"/>
          </rPr>
          <t>Added class late</t>
        </r>
      </text>
    </comment>
    <comment ref="V17" authorId="0" shapeId="0">
      <text>
        <r>
          <rPr>
            <b/>
            <sz val="9"/>
            <color indexed="81"/>
            <rFont val="Tahoma"/>
            <family val="2"/>
          </rPr>
          <t>Absent … sick, nurse emailed me</t>
        </r>
      </text>
    </comment>
    <comment ref="W17" authorId="0" shapeId="0">
      <text>
        <r>
          <rPr>
            <b/>
            <sz val="9"/>
            <color indexed="81"/>
            <rFont val="Tahoma"/>
            <charset val="1"/>
          </rPr>
          <t>There … did not take the quiz</t>
        </r>
      </text>
    </comment>
    <comment ref="Z17" authorId="0" shapeId="0">
      <text>
        <r>
          <rPr>
            <b/>
            <sz val="9"/>
            <color indexed="81"/>
            <rFont val="Tahoma"/>
            <family val="2"/>
          </rPr>
          <t>Absent</t>
        </r>
      </text>
    </comment>
    <comment ref="N18" authorId="0" shapeId="0">
      <text>
        <r>
          <rPr>
            <b/>
            <sz val="9"/>
            <color indexed="81"/>
            <rFont val="Tahoma"/>
            <charset val="1"/>
          </rPr>
          <t>Absent -- Hockey</t>
        </r>
      </text>
    </comment>
    <comment ref="O18" authorId="0" shapeId="0">
      <text>
        <r>
          <rPr>
            <b/>
            <sz val="9"/>
            <color indexed="81"/>
            <rFont val="Tahoma"/>
            <charset val="1"/>
          </rPr>
          <t>Absent -- Hockey</t>
        </r>
      </text>
    </comment>
    <comment ref="R18" authorId="0" shapeId="0">
      <text>
        <r>
          <rPr>
            <b/>
            <sz val="9"/>
            <color indexed="81"/>
            <rFont val="Tahoma"/>
            <charset val="1"/>
          </rPr>
          <t>Absent -- Hockey</t>
        </r>
      </text>
    </comment>
    <comment ref="S18" authorId="0" shapeId="0">
      <text>
        <r>
          <rPr>
            <b/>
            <sz val="9"/>
            <color indexed="81"/>
            <rFont val="Tahoma"/>
            <family val="2"/>
          </rPr>
          <t>Doctor's appt. … took outside of class</t>
        </r>
      </text>
    </comment>
    <comment ref="X18" authorId="0" shapeId="0">
      <text>
        <r>
          <rPr>
            <b/>
            <sz val="9"/>
            <color indexed="81"/>
            <rFont val="Tahoma"/>
            <family val="2"/>
          </rPr>
          <t>Absent</t>
        </r>
      </text>
    </comment>
    <comment ref="AB18" authorId="0" shapeId="0">
      <text>
        <r>
          <rPr>
            <b/>
            <sz val="9"/>
            <color indexed="81"/>
            <rFont val="Tahoma"/>
            <family val="2"/>
          </rPr>
          <t>Absent</t>
        </r>
      </text>
    </comment>
    <comment ref="AG18" authorId="0" shapeId="0">
      <text>
        <r>
          <rPr>
            <b/>
            <sz val="9"/>
            <color indexed="81"/>
            <rFont val="Tahoma"/>
            <family val="2"/>
          </rPr>
          <t>Absent</t>
        </r>
      </text>
    </comment>
    <comment ref="N19" authorId="0" shapeId="0">
      <text>
        <r>
          <rPr>
            <b/>
            <sz val="9"/>
            <color indexed="81"/>
            <rFont val="Tahoma"/>
            <charset val="1"/>
          </rPr>
          <t>Absent -- Hockey</t>
        </r>
      </text>
    </comment>
    <comment ref="O19" authorId="0" shapeId="0">
      <text>
        <r>
          <rPr>
            <b/>
            <sz val="9"/>
            <color indexed="81"/>
            <rFont val="Tahoma"/>
            <charset val="1"/>
          </rPr>
          <t>Absent -- Hockey</t>
        </r>
      </text>
    </comment>
    <comment ref="R19" authorId="0" shapeId="0">
      <text>
        <r>
          <rPr>
            <b/>
            <sz val="9"/>
            <color indexed="81"/>
            <rFont val="Tahoma"/>
            <charset val="1"/>
          </rPr>
          <t>Absent -- Hockey</t>
        </r>
      </text>
    </comment>
    <comment ref="S19" authorId="0" shapeId="0">
      <text>
        <r>
          <rPr>
            <b/>
            <sz val="9"/>
            <color indexed="81"/>
            <rFont val="Tahoma"/>
            <family val="2"/>
          </rPr>
          <t>Doctor's appt. … took outside of class</t>
        </r>
      </text>
    </comment>
    <comment ref="X19" authorId="0" shapeId="0">
      <text>
        <r>
          <rPr>
            <b/>
            <sz val="9"/>
            <color indexed="81"/>
            <rFont val="Tahoma"/>
            <family val="2"/>
          </rPr>
          <t>Absent</t>
        </r>
      </text>
    </comment>
    <comment ref="AB19" authorId="0" shapeId="0">
      <text>
        <r>
          <rPr>
            <b/>
            <sz val="9"/>
            <color indexed="81"/>
            <rFont val="Tahoma"/>
            <family val="2"/>
          </rPr>
          <t>Absent</t>
        </r>
      </text>
    </comment>
    <comment ref="AG19" authorId="0" shapeId="0">
      <text>
        <r>
          <rPr>
            <b/>
            <sz val="9"/>
            <color indexed="81"/>
            <rFont val="Tahoma"/>
            <family val="2"/>
          </rPr>
          <t>Absent</t>
        </r>
      </text>
    </comment>
    <comment ref="N20" authorId="0" shapeId="0">
      <text>
        <r>
          <rPr>
            <b/>
            <sz val="9"/>
            <color indexed="81"/>
            <rFont val="Tahoma"/>
            <charset val="1"/>
          </rPr>
          <t>Absent -- Hockey</t>
        </r>
      </text>
    </comment>
    <comment ref="O20" authorId="0" shapeId="0">
      <text>
        <r>
          <rPr>
            <b/>
            <sz val="9"/>
            <color indexed="81"/>
            <rFont val="Tahoma"/>
            <charset val="1"/>
          </rPr>
          <t>Absent -- Concussion</t>
        </r>
      </text>
    </comment>
    <comment ref="P20" authorId="0" shapeId="0">
      <text>
        <r>
          <rPr>
            <b/>
            <sz val="9"/>
            <color indexed="81"/>
            <rFont val="Tahoma"/>
            <family val="2"/>
          </rPr>
          <t>Was taking the exam due to concussion.</t>
        </r>
      </text>
    </comment>
    <comment ref="R20" authorId="0" shapeId="0">
      <text>
        <r>
          <rPr>
            <b/>
            <sz val="9"/>
            <color indexed="81"/>
            <rFont val="Tahoma"/>
            <charset val="1"/>
          </rPr>
          <t>Absent -- Hockey</t>
        </r>
      </text>
    </comment>
    <comment ref="T20" authorId="0" shapeId="0">
      <text>
        <r>
          <rPr>
            <b/>
            <sz val="9"/>
            <color indexed="81"/>
            <rFont val="Tahoma"/>
            <family val="2"/>
          </rPr>
          <t>Absent</t>
        </r>
      </text>
    </comment>
    <comment ref="X20" authorId="0" shapeId="0">
      <text>
        <r>
          <rPr>
            <b/>
            <sz val="9"/>
            <color indexed="81"/>
            <rFont val="Tahoma"/>
            <family val="2"/>
          </rPr>
          <t>Came late … did not take quiz</t>
        </r>
      </text>
    </comment>
    <comment ref="AG20" authorId="0" shapeId="0">
      <text>
        <r>
          <rPr>
            <b/>
            <sz val="9"/>
            <color indexed="81"/>
            <rFont val="Tahoma"/>
            <family val="2"/>
          </rPr>
          <t>Absent</t>
        </r>
      </text>
    </comment>
    <comment ref="U21" authorId="0" shapeId="0">
      <text>
        <r>
          <rPr>
            <b/>
            <sz val="9"/>
            <color indexed="81"/>
            <rFont val="Tahoma"/>
            <family val="2"/>
          </rPr>
          <t>Absent -- Softball</t>
        </r>
      </text>
    </comment>
    <comment ref="W21" authorId="0" shapeId="0">
      <text>
        <r>
          <rPr>
            <b/>
            <sz val="9"/>
            <color indexed="81"/>
            <rFont val="Tahoma"/>
            <family val="2"/>
          </rPr>
          <t>Absent -- Softball</t>
        </r>
      </text>
    </comment>
    <comment ref="Y21" authorId="0" shapeId="0">
      <text>
        <r>
          <rPr>
            <b/>
            <sz val="9"/>
            <color indexed="81"/>
            <rFont val="Tahoma"/>
            <family val="2"/>
          </rPr>
          <t>Absent -- Softball</t>
        </r>
      </text>
    </comment>
    <comment ref="R22" authorId="0" shapeId="0">
      <text>
        <r>
          <rPr>
            <b/>
            <sz val="9"/>
            <color indexed="81"/>
            <rFont val="Tahoma"/>
            <family val="2"/>
          </rPr>
          <t>Absent … doctor's appt for shoulder</t>
        </r>
      </text>
    </comment>
    <comment ref="AA22" authorId="0" shapeId="0">
      <text>
        <r>
          <rPr>
            <b/>
            <sz val="9"/>
            <color indexed="81"/>
            <rFont val="Tahoma"/>
            <family val="2"/>
          </rPr>
          <t>Absent -- e-mailed about being sick</t>
        </r>
      </text>
    </comment>
    <comment ref="O23" authorId="0" shapeId="0">
      <text>
        <r>
          <rPr>
            <b/>
            <sz val="9"/>
            <color indexed="81"/>
            <rFont val="Tahoma"/>
            <family val="2"/>
          </rPr>
          <t>Away for hockey … took remotely.</t>
        </r>
      </text>
    </comment>
    <comment ref="R23" authorId="0" shapeId="0">
      <text>
        <r>
          <rPr>
            <b/>
            <sz val="9"/>
            <color indexed="81"/>
            <rFont val="Tahoma"/>
            <family val="2"/>
          </rPr>
          <t>Absent … at a supercorss race</t>
        </r>
      </text>
    </comment>
    <comment ref="AD23" authorId="0" shapeId="0">
      <text>
        <r>
          <rPr>
            <b/>
            <sz val="9"/>
            <color indexed="81"/>
            <rFont val="Tahoma"/>
            <family val="2"/>
          </rPr>
          <t>Absent</t>
        </r>
      </text>
    </comment>
    <comment ref="G25" authorId="0" shapeId="0">
      <text>
        <r>
          <rPr>
            <b/>
            <sz val="9"/>
            <color indexed="81"/>
            <rFont val="Tahoma"/>
            <family val="2"/>
          </rPr>
          <t>Absent … sent message that was sick</t>
        </r>
      </text>
    </comment>
    <comment ref="K25" authorId="0" shapeId="0">
      <text>
        <r>
          <rPr>
            <b/>
            <sz val="9"/>
            <color indexed="81"/>
            <rFont val="Tahoma"/>
            <family val="2"/>
          </rPr>
          <t>Absent</t>
        </r>
      </text>
    </comment>
    <comment ref="R25" authorId="0" shapeId="0">
      <text>
        <r>
          <rPr>
            <b/>
            <sz val="9"/>
            <color indexed="81"/>
            <rFont val="Tahoma"/>
            <family val="2"/>
          </rPr>
          <t>Absent</t>
        </r>
      </text>
    </comment>
    <comment ref="V25" authorId="0" shapeId="0">
      <text>
        <r>
          <rPr>
            <b/>
            <sz val="9"/>
            <color indexed="81"/>
            <rFont val="Tahoma"/>
            <family val="2"/>
          </rPr>
          <t>Absent</t>
        </r>
      </text>
    </comment>
    <comment ref="W25" authorId="0" shapeId="0">
      <text>
        <r>
          <rPr>
            <b/>
            <sz val="9"/>
            <color indexed="81"/>
            <rFont val="Tahoma"/>
            <family val="2"/>
          </rPr>
          <t>Absent</t>
        </r>
      </text>
    </comment>
    <comment ref="AD25" authorId="0" shapeId="0">
      <text>
        <r>
          <rPr>
            <b/>
            <sz val="9"/>
            <color indexed="81"/>
            <rFont val="Tahoma"/>
            <family val="2"/>
          </rPr>
          <t>Absent</t>
        </r>
      </text>
    </comment>
    <comment ref="AG25" authorId="0" shapeId="0">
      <text>
        <r>
          <rPr>
            <b/>
            <sz val="9"/>
            <color indexed="81"/>
            <rFont val="Tahoma"/>
            <family val="2"/>
          </rPr>
          <t>Absent</t>
        </r>
      </text>
    </comment>
    <comment ref="R26" authorId="0" shapeId="0">
      <text>
        <r>
          <rPr>
            <b/>
            <sz val="9"/>
            <color indexed="81"/>
            <rFont val="Tahoma"/>
            <family val="2"/>
          </rPr>
          <t>Absent … sick, emailed me</t>
        </r>
      </text>
    </comment>
    <comment ref="V26" authorId="0" shapeId="0">
      <text>
        <r>
          <rPr>
            <b/>
            <sz val="9"/>
            <color indexed="81"/>
            <rFont val="Tahoma"/>
            <family val="2"/>
          </rPr>
          <t>Absent … sick, emailed me</t>
        </r>
      </text>
    </comment>
    <comment ref="AC26" authorId="0" shapeId="0">
      <text>
        <r>
          <rPr>
            <b/>
            <sz val="9"/>
            <color indexed="81"/>
            <rFont val="Tahoma"/>
            <charset val="1"/>
          </rPr>
          <t>There … did not take the quiz … I just put in an average quiz grade for here</t>
        </r>
      </text>
    </comment>
    <comment ref="AE26" authorId="0" shapeId="0">
      <text>
        <r>
          <rPr>
            <b/>
            <sz val="9"/>
            <color indexed="81"/>
            <rFont val="Tahoma"/>
            <family val="2"/>
          </rPr>
          <t>Absent -- e-mailed about being sick</t>
        </r>
      </text>
    </comment>
    <comment ref="AG26" authorId="0" shapeId="0">
      <text>
        <r>
          <rPr>
            <b/>
            <sz val="9"/>
            <color indexed="81"/>
            <rFont val="Tahoma"/>
            <family val="2"/>
          </rPr>
          <t>Absent</t>
        </r>
      </text>
    </comment>
    <comment ref="O29" authorId="0" shapeId="0">
      <text>
        <r>
          <rPr>
            <b/>
            <sz val="9"/>
            <color indexed="81"/>
            <rFont val="Tahoma"/>
            <family val="2"/>
          </rPr>
          <t>Away for hockey … took remotely.</t>
        </r>
      </text>
    </comment>
    <comment ref="U29" authorId="0" shapeId="0">
      <text>
        <r>
          <rPr>
            <b/>
            <sz val="9"/>
            <color indexed="81"/>
            <rFont val="Tahoma"/>
            <family val="2"/>
          </rPr>
          <t>Absent -- Softball</t>
        </r>
      </text>
    </comment>
    <comment ref="V29" authorId="0" shapeId="0">
      <text>
        <r>
          <rPr>
            <b/>
            <sz val="9"/>
            <color indexed="81"/>
            <rFont val="Tahoma"/>
            <family val="2"/>
          </rPr>
          <t>Came late … did not take quiz</t>
        </r>
      </text>
    </comment>
    <comment ref="W29" authorId="0" shapeId="0">
      <text>
        <r>
          <rPr>
            <b/>
            <sz val="9"/>
            <color indexed="81"/>
            <rFont val="Tahoma"/>
            <family val="2"/>
          </rPr>
          <t>Absent -- Softball</t>
        </r>
      </text>
    </comment>
    <comment ref="X29" authorId="0" shapeId="0">
      <text>
        <r>
          <rPr>
            <b/>
            <sz val="9"/>
            <color indexed="81"/>
            <rFont val="Tahoma"/>
            <family val="2"/>
          </rPr>
          <t>Absent .. emailed that she has mono</t>
        </r>
      </text>
    </comment>
    <comment ref="Y29" authorId="0" shapeId="0">
      <text>
        <r>
          <rPr>
            <b/>
            <sz val="9"/>
            <color indexed="81"/>
            <rFont val="Tahoma"/>
            <family val="2"/>
          </rPr>
          <t>Absent</t>
        </r>
      </text>
    </comment>
    <comment ref="AA29" authorId="0" shapeId="0">
      <text>
        <r>
          <rPr>
            <b/>
            <sz val="9"/>
            <color indexed="81"/>
            <rFont val="Tahoma"/>
            <family val="2"/>
          </rPr>
          <t>Absent</t>
        </r>
      </text>
    </comment>
    <comment ref="AD29" authorId="0" shapeId="0">
      <text>
        <r>
          <rPr>
            <b/>
            <sz val="9"/>
            <color indexed="81"/>
            <rFont val="Tahoma"/>
            <family val="2"/>
          </rPr>
          <t>Absent</t>
        </r>
      </text>
    </comment>
    <comment ref="AH29" authorId="0" shapeId="0">
      <text>
        <r>
          <rPr>
            <b/>
            <sz val="9"/>
            <color indexed="81"/>
            <rFont val="Tahoma"/>
            <family val="2"/>
          </rPr>
          <t>Absent</t>
        </r>
      </text>
    </comment>
    <comment ref="G30" authorId="0" shapeId="0">
      <text>
        <r>
          <rPr>
            <b/>
            <sz val="9"/>
            <color indexed="81"/>
            <rFont val="Tahoma"/>
            <family val="2"/>
          </rPr>
          <t>Absent</t>
        </r>
      </text>
    </comment>
    <comment ref="N30" authorId="0" shapeId="0">
      <text>
        <r>
          <rPr>
            <b/>
            <sz val="9"/>
            <color indexed="81"/>
            <rFont val="Tahoma"/>
            <family val="2"/>
          </rPr>
          <t>Absent</t>
        </r>
      </text>
    </comment>
    <comment ref="P30" authorId="0" shapeId="0">
      <text>
        <r>
          <rPr>
            <b/>
            <sz val="9"/>
            <color indexed="81"/>
            <rFont val="Tahoma"/>
            <family val="2"/>
          </rPr>
          <t>Absent</t>
        </r>
      </text>
    </comment>
    <comment ref="R30" authorId="0" shapeId="0">
      <text>
        <r>
          <rPr>
            <b/>
            <sz val="9"/>
            <color indexed="81"/>
            <rFont val="Tahoma"/>
            <family val="2"/>
          </rPr>
          <t>Absent</t>
        </r>
      </text>
    </comment>
    <comment ref="T30" authorId="0" shapeId="0">
      <text>
        <r>
          <rPr>
            <b/>
            <sz val="9"/>
            <color indexed="81"/>
            <rFont val="Tahoma"/>
            <family val="2"/>
          </rPr>
          <t>Absent</t>
        </r>
      </text>
    </comment>
    <comment ref="U30" authorId="0" shapeId="0">
      <text>
        <r>
          <rPr>
            <b/>
            <sz val="9"/>
            <color indexed="81"/>
            <rFont val="Tahoma"/>
            <family val="2"/>
          </rPr>
          <t>Absent</t>
        </r>
      </text>
    </comment>
    <comment ref="V30" authorId="0" shapeId="0">
      <text>
        <r>
          <rPr>
            <b/>
            <sz val="9"/>
            <color indexed="81"/>
            <rFont val="Tahoma"/>
            <family val="2"/>
          </rPr>
          <t>Absent</t>
        </r>
      </text>
    </comment>
    <comment ref="W30" authorId="0" shapeId="0">
      <text>
        <r>
          <rPr>
            <b/>
            <sz val="9"/>
            <color indexed="81"/>
            <rFont val="Tahoma"/>
            <family val="2"/>
          </rPr>
          <t>Absent</t>
        </r>
      </text>
    </comment>
    <comment ref="AE30" authorId="0" shapeId="0">
      <text>
        <r>
          <rPr>
            <b/>
            <sz val="9"/>
            <color indexed="81"/>
            <rFont val="Tahoma"/>
            <family val="2"/>
          </rPr>
          <t>Absent</t>
        </r>
      </text>
    </comment>
    <comment ref="AF30" authorId="0" shapeId="0">
      <text>
        <r>
          <rPr>
            <b/>
            <sz val="9"/>
            <color indexed="81"/>
            <rFont val="Tahoma"/>
            <family val="2"/>
          </rPr>
          <t>Absent</t>
        </r>
      </text>
    </comment>
  </commentList>
</comments>
</file>

<file path=xl/sharedStrings.xml><?xml version="1.0" encoding="utf-8"?>
<sst xmlns="http://schemas.openxmlformats.org/spreadsheetml/2006/main" count="2492" uniqueCount="772">
  <si>
    <t>Last</t>
  </si>
  <si>
    <t>Percent</t>
  </si>
  <si>
    <t>Total</t>
  </si>
  <si>
    <t>Perc</t>
  </si>
  <si>
    <t>IVPPSS</t>
  </si>
  <si>
    <t>MT1</t>
  </si>
  <si>
    <t>MT2</t>
  </si>
  <si>
    <t>Final</t>
  </si>
  <si>
    <t>Curr</t>
  </si>
  <si>
    <t>Rank</t>
  </si>
  <si>
    <t>Grade</t>
  </si>
  <si>
    <t>Fish</t>
  </si>
  <si>
    <t>ver</t>
  </si>
  <si>
    <t>Adj</t>
  </si>
  <si>
    <t>without</t>
  </si>
  <si>
    <t>+XC</t>
  </si>
  <si>
    <t>final grade rationale</t>
  </si>
  <si>
    <t>Sect</t>
  </si>
  <si>
    <t>F</t>
  </si>
  <si>
    <t>norm</t>
  </si>
  <si>
    <t>qUEDA</t>
  </si>
  <si>
    <t>cUEDA</t>
  </si>
  <si>
    <t>Reg</t>
  </si>
  <si>
    <t>diff</t>
  </si>
  <si>
    <t>Why</t>
  </si>
  <si>
    <t>Chi</t>
  </si>
  <si>
    <t>Benham</t>
  </si>
  <si>
    <t>Marian</t>
  </si>
  <si>
    <t>Boyd</t>
  </si>
  <si>
    <t>Steven</t>
  </si>
  <si>
    <t>Bussiere</t>
  </si>
  <si>
    <t>Lilah</t>
  </si>
  <si>
    <t>Cruz</t>
  </si>
  <si>
    <t>Lincoln</t>
  </si>
  <si>
    <t>Erstad</t>
  </si>
  <si>
    <t>Mattie</t>
  </si>
  <si>
    <t>Friesen</t>
  </si>
  <si>
    <t>Andrew</t>
  </si>
  <si>
    <t>Hilderbrand</t>
  </si>
  <si>
    <t>Ashley</t>
  </si>
  <si>
    <t>Sean</t>
  </si>
  <si>
    <t>Klockow</t>
  </si>
  <si>
    <t>Kollauf</t>
  </si>
  <si>
    <t>Daniel</t>
  </si>
  <si>
    <t>Larsen</t>
  </si>
  <si>
    <t>Macy</t>
  </si>
  <si>
    <t>Mead</t>
  </si>
  <si>
    <t>Jordan</t>
  </si>
  <si>
    <t>Medrano</t>
  </si>
  <si>
    <t>Rosalia</t>
  </si>
  <si>
    <t>Nelson</t>
  </si>
  <si>
    <t>Susan</t>
  </si>
  <si>
    <t>O'Neill</t>
  </si>
  <si>
    <t>Travis</t>
  </si>
  <si>
    <t>Pitman</t>
  </si>
  <si>
    <t>Cory</t>
  </si>
  <si>
    <t>Rhody</t>
  </si>
  <si>
    <t>Levi</t>
  </si>
  <si>
    <t>Romano</t>
  </si>
  <si>
    <t>Rossing</t>
  </si>
  <si>
    <t>Ethan</t>
  </si>
  <si>
    <t>Scholl</t>
  </si>
  <si>
    <t>Nora</t>
  </si>
  <si>
    <t>Smoniewski</t>
  </si>
  <si>
    <t>Clara</t>
  </si>
  <si>
    <t>Spieler-Sandberg</t>
  </si>
  <si>
    <t>Rose</t>
  </si>
  <si>
    <t>Swider</t>
  </si>
  <si>
    <t>Jessie</t>
  </si>
  <si>
    <t>Warfel</t>
  </si>
  <si>
    <t>Wendler</t>
  </si>
  <si>
    <t>Jeanette</t>
  </si>
  <si>
    <t>First</t>
  </si>
  <si>
    <t>Quiz</t>
  </si>
  <si>
    <t>Ben</t>
  </si>
  <si>
    <t>Dan</t>
  </si>
  <si>
    <t>Matt</t>
  </si>
  <si>
    <t>Stevie</t>
  </si>
  <si>
    <t>Jared</t>
  </si>
  <si>
    <t>B+</t>
  </si>
  <si>
    <t>D</t>
  </si>
  <si>
    <t>B-</t>
  </si>
  <si>
    <t>C</t>
  </si>
  <si>
    <t>B</t>
  </si>
  <si>
    <t>C-</t>
  </si>
  <si>
    <t>A</t>
  </si>
  <si>
    <t>A-</t>
  </si>
  <si>
    <t>C+</t>
  </si>
  <si>
    <t>Alexson</t>
  </si>
  <si>
    <t>Elizabeth</t>
  </si>
  <si>
    <t>Andreiko</t>
  </si>
  <si>
    <t>Katherine</t>
  </si>
  <si>
    <t>Augustyn</t>
  </si>
  <si>
    <t>Blow</t>
  </si>
  <si>
    <t>Erik</t>
  </si>
  <si>
    <t>Bodart</t>
  </si>
  <si>
    <t>Brandon</t>
  </si>
  <si>
    <t>Damiano</t>
  </si>
  <si>
    <t>Haugen</t>
  </si>
  <si>
    <t>Kia</t>
  </si>
  <si>
    <t>Isaac</t>
  </si>
  <si>
    <t>Grace</t>
  </si>
  <si>
    <t>Jarvis</t>
  </si>
  <si>
    <t>Madeline</t>
  </si>
  <si>
    <t>Jenkins</t>
  </si>
  <si>
    <t>Dylan</t>
  </si>
  <si>
    <t>Kline</t>
  </si>
  <si>
    <t>Eleesa</t>
  </si>
  <si>
    <t>Kreider</t>
  </si>
  <si>
    <t>Joseph</t>
  </si>
  <si>
    <t>Kukreti</t>
  </si>
  <si>
    <t>Supriya</t>
  </si>
  <si>
    <t>Kunath</t>
  </si>
  <si>
    <t>Nickolas</t>
  </si>
  <si>
    <t>Lavey</t>
  </si>
  <si>
    <t>Devin</t>
  </si>
  <si>
    <t>Lebeda</t>
  </si>
  <si>
    <t>Dalton</t>
  </si>
  <si>
    <t>Lepak</t>
  </si>
  <si>
    <t>Taylor</t>
  </si>
  <si>
    <t>Martinez</t>
  </si>
  <si>
    <t>Dominic</t>
  </si>
  <si>
    <t>Mulroy</t>
  </si>
  <si>
    <t>Olson</t>
  </si>
  <si>
    <t>Katie</t>
  </si>
  <si>
    <t>Persson</t>
  </si>
  <si>
    <t>Mattias</t>
  </si>
  <si>
    <t>Ristau</t>
  </si>
  <si>
    <t>Rebecca</t>
  </si>
  <si>
    <t>Runge</t>
  </si>
  <si>
    <t>Thole</t>
  </si>
  <si>
    <t>Weir</t>
  </si>
  <si>
    <t>Wiener</t>
  </si>
  <si>
    <t>Brianna</t>
  </si>
  <si>
    <t>Williams</t>
  </si>
  <si>
    <t>Jake</t>
  </si>
  <si>
    <t>Kayla</t>
  </si>
  <si>
    <t>Maggie</t>
  </si>
  <si>
    <t>Baumgarten</t>
  </si>
  <si>
    <t>Cassandra</t>
  </si>
  <si>
    <t>Browne</t>
  </si>
  <si>
    <t>Danielle</t>
  </si>
  <si>
    <t>Bruner</t>
  </si>
  <si>
    <t>Eckwright</t>
  </si>
  <si>
    <t>Kristen</t>
  </si>
  <si>
    <t>Fitzgerald</t>
  </si>
  <si>
    <t>Jaeckel</t>
  </si>
  <si>
    <t>Jessica</t>
  </si>
  <si>
    <t>Jones</t>
  </si>
  <si>
    <t>Anthony</t>
  </si>
  <si>
    <t>Keefer</t>
  </si>
  <si>
    <t>Nicholas</t>
  </si>
  <si>
    <t>Kennedy</t>
  </si>
  <si>
    <t>Theresa</t>
  </si>
  <si>
    <t>Koch</t>
  </si>
  <si>
    <t>Benjamin</t>
  </si>
  <si>
    <t>Malecha</t>
  </si>
  <si>
    <t>Carolyn</t>
  </si>
  <si>
    <t>Martin</t>
  </si>
  <si>
    <t>McCabe</t>
  </si>
  <si>
    <t>Shaun</t>
  </si>
  <si>
    <t>Menebroeker</t>
  </si>
  <si>
    <t>Ryan</t>
  </si>
  <si>
    <t>Minar</t>
  </si>
  <si>
    <t>Arthur</t>
  </si>
  <si>
    <t>Omot</t>
  </si>
  <si>
    <t>Marwa</t>
  </si>
  <si>
    <t>Raikes</t>
  </si>
  <si>
    <t>Reina</t>
  </si>
  <si>
    <t>Brigid</t>
  </si>
  <si>
    <t>Ross</t>
  </si>
  <si>
    <t>Courtney</t>
  </si>
  <si>
    <t>Shore</t>
  </si>
  <si>
    <t>Carmen</t>
  </si>
  <si>
    <t>Smith</t>
  </si>
  <si>
    <t>Jacob</t>
  </si>
  <si>
    <t>Thornley</t>
  </si>
  <si>
    <t>Kaylee</t>
  </si>
  <si>
    <t>Tijan</t>
  </si>
  <si>
    <t>Vosen</t>
  </si>
  <si>
    <t>Zelinske</t>
  </si>
  <si>
    <t>Keith</t>
  </si>
  <si>
    <t>Baker</t>
  </si>
  <si>
    <t>Ruby</t>
  </si>
  <si>
    <t>Belsky</t>
  </si>
  <si>
    <t>Blahnik</t>
  </si>
  <si>
    <t>Brown</t>
  </si>
  <si>
    <t>Nathan</t>
  </si>
  <si>
    <t>Diaz</t>
  </si>
  <si>
    <t>Adrian</t>
  </si>
  <si>
    <t>Flores</t>
  </si>
  <si>
    <t>Scott</t>
  </si>
  <si>
    <t>Gerrits</t>
  </si>
  <si>
    <t>Ginnery</t>
  </si>
  <si>
    <t>Caitlin</t>
  </si>
  <si>
    <t>Hasbargen</t>
  </si>
  <si>
    <t>Cody</t>
  </si>
  <si>
    <t>Hendrickson</t>
  </si>
  <si>
    <t>Houston</t>
  </si>
  <si>
    <t>Johnson</t>
  </si>
  <si>
    <t>Jolma</t>
  </si>
  <si>
    <t>Craig</t>
  </si>
  <si>
    <t>McNeel</t>
  </si>
  <si>
    <t>Paige</t>
  </si>
  <si>
    <t>Merton</t>
  </si>
  <si>
    <t>Nile</t>
  </si>
  <si>
    <t>Mohlman</t>
  </si>
  <si>
    <t>Moodie</t>
  </si>
  <si>
    <t>Sarah</t>
  </si>
  <si>
    <t>Charles</t>
  </si>
  <si>
    <t>Peat</t>
  </si>
  <si>
    <t>Phillips</t>
  </si>
  <si>
    <t>Alison</t>
  </si>
  <si>
    <t>Rakowski</t>
  </si>
  <si>
    <t>Elena</t>
  </si>
  <si>
    <t>Remacle</t>
  </si>
  <si>
    <t>Rheaume</t>
  </si>
  <si>
    <t>Gabrielle</t>
  </si>
  <si>
    <t>Riehle</t>
  </si>
  <si>
    <t>Dillon</t>
  </si>
  <si>
    <t>Shira</t>
  </si>
  <si>
    <t>Hunter</t>
  </si>
  <si>
    <t>Stewart</t>
  </si>
  <si>
    <t>Tillmann</t>
  </si>
  <si>
    <t>e-mail</t>
  </si>
  <si>
    <t>Haak</t>
  </si>
  <si>
    <t>Karrie</t>
  </si>
  <si>
    <t>Fiorio</t>
  </si>
  <si>
    <t>Hanna</t>
  </si>
  <si>
    <t>Vars</t>
  </si>
  <si>
    <t>UEDAQ</t>
  </si>
  <si>
    <t>UEDAC</t>
  </si>
  <si>
    <t>T2</t>
  </si>
  <si>
    <t>BEDAQ</t>
  </si>
  <si>
    <t>why</t>
  </si>
  <si>
    <t>penalty</t>
  </si>
  <si>
    <t>Carlson</t>
  </si>
  <si>
    <t>Jadeen</t>
  </si>
  <si>
    <t>Earley</t>
  </si>
  <si>
    <t>Sierra</t>
  </si>
  <si>
    <t>Hartle</t>
  </si>
  <si>
    <t>Helms</t>
  </si>
  <si>
    <t>Hoffman</t>
  </si>
  <si>
    <t>Haley</t>
  </si>
  <si>
    <t>Hoge</t>
  </si>
  <si>
    <t>Sara</t>
  </si>
  <si>
    <t>KayDee</t>
  </si>
  <si>
    <t>Kiffer</t>
  </si>
  <si>
    <t>Kent</t>
  </si>
  <si>
    <t>Lee</t>
  </si>
  <si>
    <t>Alexandra</t>
  </si>
  <si>
    <t>Leighton</t>
  </si>
  <si>
    <t>Lorber</t>
  </si>
  <si>
    <t>Stephen</t>
  </si>
  <si>
    <t>Lourigan</t>
  </si>
  <si>
    <t>Celeste</t>
  </si>
  <si>
    <t>Mensah</t>
  </si>
  <si>
    <t>Pettit</t>
  </si>
  <si>
    <t>Rachel</t>
  </si>
  <si>
    <t>Stanfield</t>
  </si>
  <si>
    <t>Samantha</t>
  </si>
  <si>
    <t>Strom</t>
  </si>
  <si>
    <t>Kyle</t>
  </si>
  <si>
    <t>Tikalsky</t>
  </si>
  <si>
    <t>Valley</t>
  </si>
  <si>
    <t>Matthew</t>
  </si>
  <si>
    <t>Webking</t>
  </si>
  <si>
    <t>Jamieson</t>
  </si>
  <si>
    <t>Weyers</t>
  </si>
  <si>
    <t>Hayley</t>
  </si>
  <si>
    <t>Wuestenhagen</t>
  </si>
  <si>
    <t>Kert</t>
  </si>
  <si>
    <t>Yslas</t>
  </si>
  <si>
    <t>Ezequiel</t>
  </si>
  <si>
    <t>Zart</t>
  </si>
  <si>
    <t>Katy</t>
  </si>
  <si>
    <t>Sanora Kay</t>
  </si>
  <si>
    <t>Young Hoon</t>
  </si>
  <si>
    <t>Seth Kwaku Adjei</t>
  </si>
  <si>
    <t>Wirsing</t>
  </si>
  <si>
    <t>Molly</t>
  </si>
  <si>
    <t>Regress</t>
  </si>
  <si>
    <t>F12</t>
  </si>
  <si>
    <t>W13</t>
  </si>
  <si>
    <t>pre-F12</t>
  </si>
  <si>
    <t>Sem</t>
  </si>
  <si>
    <t>Blackford</t>
  </si>
  <si>
    <t>Catalano</t>
  </si>
  <si>
    <t>Charlotte</t>
  </si>
  <si>
    <t>Cattelino</t>
  </si>
  <si>
    <t>Amy</t>
  </si>
  <si>
    <t>Davis</t>
  </si>
  <si>
    <t>Bailey</t>
  </si>
  <si>
    <t>Drozd</t>
  </si>
  <si>
    <t>Kathleen</t>
  </si>
  <si>
    <t>Fischer</t>
  </si>
  <si>
    <t>Mikaela</t>
  </si>
  <si>
    <t>Hazek</t>
  </si>
  <si>
    <t>Howard</t>
  </si>
  <si>
    <t>Mitchell</t>
  </si>
  <si>
    <t>Huninghake</t>
  </si>
  <si>
    <t>Allison</t>
  </si>
  <si>
    <t>Lettman</t>
  </si>
  <si>
    <t>Mather</t>
  </si>
  <si>
    <t>Michna</t>
  </si>
  <si>
    <t>Melissa</t>
  </si>
  <si>
    <t>Minkel</t>
  </si>
  <si>
    <t>Mrnak</t>
  </si>
  <si>
    <t>Lucas</t>
  </si>
  <si>
    <t>Nagro</t>
  </si>
  <si>
    <t>Cassie</t>
  </si>
  <si>
    <t>Oldenborg</t>
  </si>
  <si>
    <t>Kimberly</t>
  </si>
  <si>
    <t>Olvera</t>
  </si>
  <si>
    <t>Marta</t>
  </si>
  <si>
    <t>Peltier</t>
  </si>
  <si>
    <t>Hugh</t>
  </si>
  <si>
    <t>Rickbeil</t>
  </si>
  <si>
    <t>Heather</t>
  </si>
  <si>
    <t>Ringhouse</t>
  </si>
  <si>
    <t>Zachary</t>
  </si>
  <si>
    <t>Whalen</t>
  </si>
  <si>
    <t>Woest</t>
  </si>
  <si>
    <t>Ian</t>
  </si>
  <si>
    <t>Woodie</t>
  </si>
  <si>
    <t>Andrews</t>
  </si>
  <si>
    <t>Eric</t>
  </si>
  <si>
    <t>Barker</t>
  </si>
  <si>
    <t>Ellias</t>
  </si>
  <si>
    <t>Shane</t>
  </si>
  <si>
    <t>Figueroa</t>
  </si>
  <si>
    <t>Louis</t>
  </si>
  <si>
    <t>Marissa</t>
  </si>
  <si>
    <t>Hanson</t>
  </si>
  <si>
    <t>Whitney</t>
  </si>
  <si>
    <t>Hartfiel</t>
  </si>
  <si>
    <t>Sally</t>
  </si>
  <si>
    <t>Hodgdon</t>
  </si>
  <si>
    <t>Mikayla</t>
  </si>
  <si>
    <t>Lints</t>
  </si>
  <si>
    <t>Abygail</t>
  </si>
  <si>
    <t>Mogged</t>
  </si>
  <si>
    <t>Moy</t>
  </si>
  <si>
    <t>David</t>
  </si>
  <si>
    <t>Noto</t>
  </si>
  <si>
    <t>Severson</t>
  </si>
  <si>
    <t>Patrick</t>
  </si>
  <si>
    <t>Skulan</t>
  </si>
  <si>
    <t>Sorenson</t>
  </si>
  <si>
    <t>Spinelli</t>
  </si>
  <si>
    <t>Stafford</t>
  </si>
  <si>
    <t>Dale</t>
  </si>
  <si>
    <t>Stiltjes</t>
  </si>
  <si>
    <t>Riley</t>
  </si>
  <si>
    <t>Tucker</t>
  </si>
  <si>
    <t>James</t>
  </si>
  <si>
    <t>Vondriska</t>
  </si>
  <si>
    <t>Meghan</t>
  </si>
  <si>
    <t>Windschitl</t>
  </si>
  <si>
    <t>Kaitlyn</t>
  </si>
  <si>
    <t>Zocher</t>
  </si>
  <si>
    <t>Erika</t>
  </si>
  <si>
    <t>Coulson</t>
  </si>
  <si>
    <t>Cate</t>
  </si>
  <si>
    <t>Mikulan</t>
  </si>
  <si>
    <t>Michael</t>
  </si>
  <si>
    <t>see me</t>
  </si>
  <si>
    <t>mcVar</t>
  </si>
  <si>
    <t>mcDefn</t>
  </si>
  <si>
    <t>mcVrblty</t>
  </si>
  <si>
    <t>mcUEDA</t>
  </si>
  <si>
    <t>mcNorm</t>
  </si>
  <si>
    <t>calcMean</t>
  </si>
  <si>
    <t>calcSD</t>
  </si>
  <si>
    <t>calcMDN</t>
  </si>
  <si>
    <t>calcIQR</t>
  </si>
  <si>
    <t>Prob</t>
  </si>
  <si>
    <t>SawTutor</t>
  </si>
  <si>
    <t>SeeMe</t>
  </si>
  <si>
    <t>change from average test score</t>
  </si>
  <si>
    <t>Avg</t>
  </si>
  <si>
    <t>L</t>
  </si>
  <si>
    <t>P</t>
  </si>
  <si>
    <t>R</t>
  </si>
  <si>
    <t>Notes</t>
  </si>
  <si>
    <t>D+</t>
  </si>
  <si>
    <t>F13</t>
  </si>
  <si>
    <t>HW</t>
  </si>
  <si>
    <t>Andersen</t>
  </si>
  <si>
    <t>Anderson</t>
  </si>
  <si>
    <t>Stephanie</t>
  </si>
  <si>
    <t>Bongey</t>
  </si>
  <si>
    <t>Jay</t>
  </si>
  <si>
    <t>Brock-Montgomery</t>
  </si>
  <si>
    <t>Devon</t>
  </si>
  <si>
    <t>Donaldson</t>
  </si>
  <si>
    <t>Emily</t>
  </si>
  <si>
    <t>Fisher</t>
  </si>
  <si>
    <t>Michaela</t>
  </si>
  <si>
    <t>Hagen</t>
  </si>
  <si>
    <t>Eva</t>
  </si>
  <si>
    <t>Hayes</t>
  </si>
  <si>
    <t>Nicole</t>
  </si>
  <si>
    <t>Hein</t>
  </si>
  <si>
    <t>Marina</t>
  </si>
  <si>
    <t>Jinks</t>
  </si>
  <si>
    <t>Koosmann</t>
  </si>
  <si>
    <t>Faye</t>
  </si>
  <si>
    <t>Kovach</t>
  </si>
  <si>
    <t>Leonard</t>
  </si>
  <si>
    <t>Malenfant</t>
  </si>
  <si>
    <t>Alec</t>
  </si>
  <si>
    <t>McCullough</t>
  </si>
  <si>
    <t>Casey</t>
  </si>
  <si>
    <t>Morris</t>
  </si>
  <si>
    <t>Montana</t>
  </si>
  <si>
    <t>Peterson</t>
  </si>
  <si>
    <t>Plucinski</t>
  </si>
  <si>
    <t>Martha</t>
  </si>
  <si>
    <t>Quinn</t>
  </si>
  <si>
    <t>Schmitz</t>
  </si>
  <si>
    <t>Solberg</t>
  </si>
  <si>
    <t>Jazmin</t>
  </si>
  <si>
    <t>Welnetz</t>
  </si>
  <si>
    <t>Wiechmann</t>
  </si>
  <si>
    <t>Lewis</t>
  </si>
  <si>
    <t>Wilken</t>
  </si>
  <si>
    <t>Winter</t>
  </si>
  <si>
    <t>Kara</t>
  </si>
  <si>
    <t>Morrissey</t>
  </si>
  <si>
    <t>John</t>
  </si>
  <si>
    <t>Ruberg</t>
  </si>
  <si>
    <t>Brooke</t>
  </si>
  <si>
    <t>Graetz</t>
  </si>
  <si>
    <t>saDist</t>
  </si>
  <si>
    <t>W14</t>
  </si>
  <si>
    <t>Score</t>
  </si>
  <si>
    <t>This will be copied to Quiz sheet</t>
  </si>
  <si>
    <t xml:space="preserve">  without formulas</t>
  </si>
  <si>
    <t>Paste results from google sheets here</t>
  </si>
  <si>
    <t>What is your last name?</t>
  </si>
  <si>
    <t>What is your e-mail address</t>
  </si>
  <si>
    <t>Total Points</t>
  </si>
  <si>
    <t>Beal</t>
  </si>
  <si>
    <t>DiMeglio</t>
  </si>
  <si>
    <t>Dunbar</t>
  </si>
  <si>
    <t>Hare</t>
  </si>
  <si>
    <t>Hoff</t>
  </si>
  <si>
    <t>Hannah</t>
  </si>
  <si>
    <t>Holevatz</t>
  </si>
  <si>
    <t>Curtis</t>
  </si>
  <si>
    <t>Keen</t>
  </si>
  <si>
    <t>Hailey</t>
  </si>
  <si>
    <t>McBride</t>
  </si>
  <si>
    <t>Megan</t>
  </si>
  <si>
    <t>McDonald</t>
  </si>
  <si>
    <t>Miracle</t>
  </si>
  <si>
    <t>Otte</t>
  </si>
  <si>
    <t>Will</t>
  </si>
  <si>
    <t>Pelsue</t>
  </si>
  <si>
    <t>Peters</t>
  </si>
  <si>
    <t>Trent</t>
  </si>
  <si>
    <t>Rethmann</t>
  </si>
  <si>
    <t>Laura</t>
  </si>
  <si>
    <t>Ring</t>
  </si>
  <si>
    <t>Amber</t>
  </si>
  <si>
    <t>Selle</t>
  </si>
  <si>
    <t>Alexander</t>
  </si>
  <si>
    <t>Sevilla</t>
  </si>
  <si>
    <t>Lily</t>
  </si>
  <si>
    <t>Sillery</t>
  </si>
  <si>
    <t>Wade</t>
  </si>
  <si>
    <t>Strickland</t>
  </si>
  <si>
    <t>Thelander</t>
  </si>
  <si>
    <t>Camille</t>
  </si>
  <si>
    <t>Vockley</t>
  </si>
  <si>
    <t>Ziehr</t>
  </si>
  <si>
    <t>Emerson</t>
  </si>
  <si>
    <t>Schmitty</t>
  </si>
  <si>
    <t>Tyler</t>
  </si>
  <si>
    <t>Ampe</t>
  </si>
  <si>
    <t>AJ</t>
  </si>
  <si>
    <t>Dani</t>
  </si>
  <si>
    <t>Max</t>
  </si>
  <si>
    <t>Jazzy</t>
  </si>
  <si>
    <t>Hough Solomon</t>
  </si>
  <si>
    <t>Section</t>
  </si>
  <si>
    <t>Aby</t>
  </si>
  <si>
    <t>ProdData</t>
  </si>
  <si>
    <t>IntroR</t>
  </si>
  <si>
    <t>QUEDA</t>
  </si>
  <si>
    <t>Ndist</t>
  </si>
  <si>
    <t>mcPrData</t>
  </si>
  <si>
    <t>prData</t>
  </si>
  <si>
    <t>SAVblty</t>
  </si>
  <si>
    <t>SAExper</t>
  </si>
  <si>
    <t>CBEDA</t>
  </si>
  <si>
    <t>Lreg</t>
  </si>
  <si>
    <t>Sdist</t>
  </si>
  <si>
    <t>XC</t>
  </si>
  <si>
    <t>QBEDA</t>
  </si>
  <si>
    <t>mcInfer</t>
  </si>
  <si>
    <t>Infer</t>
  </si>
  <si>
    <t>saME</t>
  </si>
  <si>
    <t>XCn</t>
  </si>
  <si>
    <t>Xcbeta</t>
  </si>
  <si>
    <t>mcReg</t>
  </si>
  <si>
    <t>mcSmpD</t>
  </si>
  <si>
    <t>SmpD</t>
  </si>
  <si>
    <t>1Z</t>
  </si>
  <si>
    <t>1t</t>
  </si>
  <si>
    <t>2t</t>
  </si>
  <si>
    <t>chi2</t>
  </si>
  <si>
    <t>GOF</t>
  </si>
  <si>
    <t>W16</t>
  </si>
  <si>
    <t>quiz</t>
  </si>
  <si>
    <t>diffq</t>
  </si>
  <si>
    <t>mt</t>
  </si>
  <si>
    <t>diffm</t>
  </si>
  <si>
    <t>mt1</t>
  </si>
  <si>
    <t>mt2</t>
  </si>
  <si>
    <t>Bonde</t>
  </si>
  <si>
    <t>Anna</t>
  </si>
  <si>
    <t>DeWitt</t>
  </si>
  <si>
    <t>Gorsky</t>
  </si>
  <si>
    <t>Ellen</t>
  </si>
  <si>
    <t>Hammes</t>
  </si>
  <si>
    <t>Hattie</t>
  </si>
  <si>
    <t>Klein</t>
  </si>
  <si>
    <t>Kottwitz</t>
  </si>
  <si>
    <t>Paden</t>
  </si>
  <si>
    <t>Mason</t>
  </si>
  <si>
    <t>Moore</t>
  </si>
  <si>
    <t>Otto</t>
  </si>
  <si>
    <t>Cheyenne</t>
  </si>
  <si>
    <t>Parker</t>
  </si>
  <si>
    <t>Pichler</t>
  </si>
  <si>
    <t>Reynolds</t>
  </si>
  <si>
    <t>Jason</t>
  </si>
  <si>
    <t>Routheau</t>
  </si>
  <si>
    <t>Sellars</t>
  </si>
  <si>
    <t>Mary</t>
  </si>
  <si>
    <t>Sloyer</t>
  </si>
  <si>
    <t>Lauren</t>
  </si>
  <si>
    <t>Stuckart</t>
  </si>
  <si>
    <t>Austin</t>
  </si>
  <si>
    <t>Warosh</t>
  </si>
  <si>
    <t>Jack</t>
  </si>
  <si>
    <t>Boivin</t>
  </si>
  <si>
    <t>William</t>
  </si>
  <si>
    <t>Boreland</t>
  </si>
  <si>
    <t>Christianson</t>
  </si>
  <si>
    <t>Alyssa</t>
  </si>
  <si>
    <t>Cusey</t>
  </si>
  <si>
    <t>Thomas</t>
  </si>
  <si>
    <t>Dellich</t>
  </si>
  <si>
    <t>Kylee</t>
  </si>
  <si>
    <t>Enos</t>
  </si>
  <si>
    <t>Freele</t>
  </si>
  <si>
    <t>Jakob</t>
  </si>
  <si>
    <t>Hatfield</t>
  </si>
  <si>
    <t>Hirschberg</t>
  </si>
  <si>
    <t>Soren</t>
  </si>
  <si>
    <t>Honnef</t>
  </si>
  <si>
    <t>Huber</t>
  </si>
  <si>
    <t>Huhta</t>
  </si>
  <si>
    <t>Jehn</t>
  </si>
  <si>
    <t>Julia</t>
  </si>
  <si>
    <t>Keller</t>
  </si>
  <si>
    <t>Abby</t>
  </si>
  <si>
    <t>Knusta</t>
  </si>
  <si>
    <t>Jonathan</t>
  </si>
  <si>
    <t>Kubichek</t>
  </si>
  <si>
    <t>Layton</t>
  </si>
  <si>
    <t>Polnow</t>
  </si>
  <si>
    <t>Seifert</t>
  </si>
  <si>
    <t>Simon</t>
  </si>
  <si>
    <t>Vaughn</t>
  </si>
  <si>
    <t>Vuorinen</t>
  </si>
  <si>
    <t>Alex</t>
  </si>
  <si>
    <t>Weaver</t>
  </si>
  <si>
    <t>Welch</t>
  </si>
  <si>
    <t>Wieder</t>
  </si>
  <si>
    <t>Charlie</t>
  </si>
  <si>
    <t>hw</t>
  </si>
  <si>
    <t>diffh</t>
  </si>
  <si>
    <t>Thryn</t>
  </si>
  <si>
    <t>Nate</t>
  </si>
  <si>
    <t>Lizziegh</t>
  </si>
  <si>
    <t>Alyx</t>
  </si>
  <si>
    <t>Ty</t>
  </si>
  <si>
    <t>Briggs</t>
  </si>
  <si>
    <t>Danon</t>
  </si>
  <si>
    <t>Maria</t>
  </si>
  <si>
    <t>Larson</t>
  </si>
  <si>
    <t>Sativa</t>
  </si>
  <si>
    <t>Wilson</t>
  </si>
  <si>
    <t>Geoffrey</t>
  </si>
  <si>
    <t>Talked</t>
  </si>
  <si>
    <t>to about</t>
  </si>
  <si>
    <t>Partner</t>
  </si>
  <si>
    <t>SawProf</t>
  </si>
  <si>
    <t>SAObs</t>
  </si>
  <si>
    <t>Midterm Grades</t>
  </si>
  <si>
    <t>%</t>
  </si>
  <si>
    <t>Confirmed</t>
  </si>
  <si>
    <t>Receipt</t>
  </si>
  <si>
    <t>F16</t>
  </si>
  <si>
    <t>REPEAT</t>
  </si>
  <si>
    <t>Broussard</t>
  </si>
  <si>
    <t>Brittany</t>
  </si>
  <si>
    <t>Corrado</t>
  </si>
  <si>
    <t>DeBruin</t>
  </si>
  <si>
    <t>Deja</t>
  </si>
  <si>
    <t>Fahmer</t>
  </si>
  <si>
    <t>Kylie</t>
  </si>
  <si>
    <t>Gibson</t>
  </si>
  <si>
    <t>Hitchcock</t>
  </si>
  <si>
    <t>Jorgensen</t>
  </si>
  <si>
    <t>Kuntz</t>
  </si>
  <si>
    <t>Karson</t>
  </si>
  <si>
    <t>Larsson</t>
  </si>
  <si>
    <t>Mader</t>
  </si>
  <si>
    <t>Matteson</t>
  </si>
  <si>
    <t>Muir</t>
  </si>
  <si>
    <t>Destiny</t>
  </si>
  <si>
    <t>Pena-Perrine</t>
  </si>
  <si>
    <t>Rothrock</t>
  </si>
  <si>
    <t>Sawyer</t>
  </si>
  <si>
    <t>Rebekah</t>
  </si>
  <si>
    <t>Spach</t>
  </si>
  <si>
    <t>Claire</t>
  </si>
  <si>
    <t>Stensaas</t>
  </si>
  <si>
    <t>Wickiser</t>
  </si>
  <si>
    <t>Zander</t>
  </si>
  <si>
    <t>total HW =</t>
  </si>
  <si>
    <t>pts each=</t>
  </si>
  <si>
    <t>completed=</t>
  </si>
  <si>
    <t>drop=</t>
  </si>
  <si>
    <t>CUEDA</t>
  </si>
  <si>
    <t>WhyStat</t>
  </si>
  <si>
    <t>Part</t>
  </si>
  <si>
    <t>SawMe1</t>
  </si>
  <si>
    <t>total Days =</t>
  </si>
  <si>
    <t>F 1/13</t>
  </si>
  <si>
    <t>W 1/11</t>
  </si>
  <si>
    <t>W 1/18</t>
  </si>
  <si>
    <t>Harden</t>
  </si>
  <si>
    <t>Ida</t>
  </si>
  <si>
    <t>What is your first name? [Enter how you want me to refer to you.]</t>
  </si>
  <si>
    <t>What e-mail address will you use for all quizzes this term? [PLEASE TYPE CAREFULLY!]</t>
  </si>
  <si>
    <t>What is your year-in-school?</t>
  </si>
  <si>
    <t>What is/are your (intended) major(s) at Northland?</t>
  </si>
  <si>
    <t>Who is your academic advisor?</t>
  </si>
  <si>
    <t>Are you a student-athlete at Northland?</t>
  </si>
  <si>
    <t>In which sport are you a student-athlete?</t>
  </si>
  <si>
    <t>Will you be making an appointment with me to request any learning or testing accommodations for this course?</t>
  </si>
  <si>
    <t>Do you understand that you can bring notes from your class preparation activities for use on the daily quizzes?</t>
  </si>
  <si>
    <t>Do you understand that homeworks must be printed, turned in at the beginning of class, and will not be accepted if late?</t>
  </si>
  <si>
    <t>Do you understand that if you do NOT meet with Dr. Ogle by Friday of the second week of classes that you can NOT drop you lowest four quiz grades and your lowest three homework grades?</t>
  </si>
  <si>
    <t>Do you understand that cell phones must be turned off and stored out-of-sight during class?</t>
  </si>
  <si>
    <t>Yes</t>
  </si>
  <si>
    <t>No</t>
  </si>
  <si>
    <t>penapc124@myemail.northland.edu</t>
  </si>
  <si>
    <t>Freshman</t>
  </si>
  <si>
    <t>Outdoor Education</t>
  </si>
  <si>
    <t>David Saetre</t>
  </si>
  <si>
    <t>paigetherage98@gmail.com</t>
  </si>
  <si>
    <t>Natural Resources</t>
  </si>
  <si>
    <t>Women's Lacrosse</t>
  </si>
  <si>
    <t>rothrs425@myemail.northland.edu</t>
  </si>
  <si>
    <t>Junior</t>
  </si>
  <si>
    <t>Biology/English</t>
  </si>
  <si>
    <t>Dr. Wendy Gorman</t>
  </si>
  <si>
    <t>muird167@myemail.northland.edu</t>
  </si>
  <si>
    <t>Sophomore</t>
  </si>
  <si>
    <t>Dr. Nelson</t>
  </si>
  <si>
    <t>Women's Hockey, Women's Softball</t>
  </si>
  <si>
    <t>fahmek935@myemail.northland.edu</t>
  </si>
  <si>
    <t>Geology</t>
  </si>
  <si>
    <t>Tom Fitz</t>
  </si>
  <si>
    <t>Women's Hockey</t>
  </si>
  <si>
    <t>hoffmh001@myemail.northland.edu</t>
  </si>
  <si>
    <t>Sarah Johnson</t>
  </si>
  <si>
    <t>madere968@myemail.northland.edu</t>
  </si>
  <si>
    <t>Mathematics</t>
  </si>
  <si>
    <t>Young Kim</t>
  </si>
  <si>
    <t>Women's Softball</t>
  </si>
  <si>
    <t>Oscar</t>
  </si>
  <si>
    <t>larsso751@myemail.northland.edu</t>
  </si>
  <si>
    <t>Business</t>
  </si>
  <si>
    <t>Brandon Hofstedt</t>
  </si>
  <si>
    <t>Men's Golf, Men's Hockey, Men's Soccer</t>
  </si>
  <si>
    <t>davisj207@myemail.northland.edu</t>
  </si>
  <si>
    <t>Derek Ogle</t>
  </si>
  <si>
    <t>Men's Golf</t>
  </si>
  <si>
    <t>matteb527@myemail.northland.edu</t>
  </si>
  <si>
    <t>Business Management</t>
  </si>
  <si>
    <t>Arpita Agnihotri</t>
  </si>
  <si>
    <t>Men's Baseball</t>
  </si>
  <si>
    <t>brousn642@myemail.norhtland.edu</t>
  </si>
  <si>
    <t>Water Science</t>
  </si>
  <si>
    <t>Randy Lehr</t>
  </si>
  <si>
    <t>brownb938@myemail.northland.edu</t>
  </si>
  <si>
    <t>Biology and Natural Resources</t>
  </si>
  <si>
    <t>Joel Glickman</t>
  </si>
  <si>
    <t>JD</t>
  </si>
  <si>
    <t>debruj985@myemail.northland.edu</t>
  </si>
  <si>
    <t>Psychology and Sociology</t>
  </si>
  <si>
    <t>Elizabeth Andre</t>
  </si>
  <si>
    <t>severr460@myemail.northland.edu</t>
  </si>
  <si>
    <t>kwicky55@yahoo.com</t>
  </si>
  <si>
    <t>clayton russell</t>
  </si>
  <si>
    <t>spachc240@myemail.northland.edu</t>
  </si>
  <si>
    <t>Jon Martin</t>
  </si>
  <si>
    <t>jorges865@myemail.northland.edu</t>
  </si>
  <si>
    <t>Outdoor Education and possibly Natural Resources but I don't know about the Natural Resources part at this time</t>
  </si>
  <si>
    <t>Women's Cross Country</t>
  </si>
  <si>
    <t>Zakk</t>
  </si>
  <si>
    <t>zandez698@myemail.northland.edu</t>
  </si>
  <si>
    <t>Biology</t>
  </si>
  <si>
    <t>gibsoa346@myemail.northland.edu</t>
  </si>
  <si>
    <t>Natural Resources (Ecological Restoration)</t>
  </si>
  <si>
    <t>Russel Thorngate</t>
  </si>
  <si>
    <t>Sharon Anthony</t>
  </si>
  <si>
    <t>Men's Hockey</t>
  </si>
  <si>
    <t>corraa452@myemail.northland.edu</t>
  </si>
  <si>
    <t>hannahjean0219@yahoo.com</t>
  </si>
  <si>
    <t>Biology and Math</t>
  </si>
  <si>
    <t>Women's Volleyball</t>
  </si>
  <si>
    <t>dejam173@myemail.northland.edu</t>
  </si>
  <si>
    <t>stense475@myemail.northland.edu</t>
  </si>
  <si>
    <t>possibly natural resources</t>
  </si>
  <si>
    <t>Richard Dowd</t>
  </si>
  <si>
    <t>Richard Joyal</t>
  </si>
  <si>
    <t>kuntzk906@myemail.northland,edu</t>
  </si>
  <si>
    <t>Senior</t>
  </si>
  <si>
    <t>kuntzk909@myemail.northland.edu</t>
  </si>
  <si>
    <t>hardei217@myemail.northland.edu</t>
  </si>
  <si>
    <t>YES</t>
  </si>
  <si>
    <t>Elementary Education</t>
  </si>
  <si>
    <t>Natural Resources -- fisheries and wildlife ecology</t>
  </si>
  <si>
    <t>Natural Resources -- Forestry</t>
  </si>
  <si>
    <t xml:space="preserve">Natural Resources </t>
  </si>
  <si>
    <t>Natural Resources -- Fisheries</t>
  </si>
  <si>
    <t>brousn642@myemail.northland.edu</t>
  </si>
  <si>
    <t>kuntzk906@myemail.northland.edu</t>
  </si>
  <si>
    <t>Koehler</t>
  </si>
  <si>
    <t>Mark</t>
  </si>
  <si>
    <t>koehlm702@myemail.northland.edu</t>
  </si>
  <si>
    <t>M 1/23</t>
  </si>
  <si>
    <t>M 1/30</t>
  </si>
  <si>
    <t>M 2/6</t>
  </si>
  <si>
    <t>F 2/10</t>
  </si>
  <si>
    <t>n</t>
  </si>
  <si>
    <t>s</t>
  </si>
  <si>
    <t>M 2/13</t>
  </si>
  <si>
    <t>M 2/20</t>
  </si>
  <si>
    <t>HypTest</t>
  </si>
  <si>
    <t>CIs</t>
  </si>
  <si>
    <t>M 2/27</t>
  </si>
  <si>
    <t>M 3/13</t>
  </si>
  <si>
    <t>M 3/20</t>
  </si>
  <si>
    <t>After MT2</t>
  </si>
  <si>
    <t>M 3/27</t>
  </si>
  <si>
    <t>email</t>
  </si>
  <si>
    <t>muir</t>
  </si>
  <si>
    <t>M 4/3</t>
  </si>
  <si>
    <t>total Quizzes =</t>
  </si>
  <si>
    <t>M 4/10</t>
  </si>
  <si>
    <t>final</t>
  </si>
  <si>
    <t>W17</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</si>
</sst>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164" formatCode="0.0%"/>
    <numFmt numFmtId="165" formatCode="0.000"/>
    <numFmt numFmtId="166" formatCode="0%;[Red]\-0%"/>
    <numFmt numFmtId="167" formatCode="0.0%;[Red]\-0.0%"/>
    <numFmt numFmtId="168" formatCode="0.0"/>
  </numFmts>
  <fonts count="27" x14ac:knownFonts="1">
    <font>
      <sz val="10"/>
      <name val="Arial"/>
    </font>
    <font>
      <sz val="8"/>
      <name val="Arial"/>
      <family val="2"/>
    </font>
    <font>
      <sz val="11"/>
      <color theme="0" tint="-4.9989318521683403E-2"/>
      <name val="Calibri"/>
      <family val="2"/>
      <scheme val="minor"/>
    </font>
    <font>
      <sz val="10"/>
      <name val="Arial"/>
      <family val="2"/>
    </font>
    <font>
      <sz val="11"/>
      <color rgb="FF006100"/>
      <name val="Calibri"/>
      <family val="2"/>
      <scheme val="minor"/>
    </font>
    <font>
      <sz val="11"/>
      <name val="Calibri"/>
      <family val="2"/>
      <scheme val="minor"/>
    </font>
    <font>
      <b/>
      <sz val="11"/>
      <name val="Calibri"/>
      <family val="2"/>
      <scheme val="minor"/>
    </font>
    <font>
      <sz val="10"/>
      <name val="Calibri"/>
      <family val="2"/>
      <scheme val="minor"/>
    </font>
    <font>
      <b/>
      <sz val="10"/>
      <name val="Calibri"/>
      <family val="2"/>
      <scheme val="minor"/>
    </font>
    <font>
      <sz val="11"/>
      <color rgb="FF9C0006"/>
      <name val="Calibri"/>
      <family val="2"/>
      <scheme val="minor"/>
    </font>
    <font>
      <sz val="11"/>
      <color rgb="FFFF0000"/>
      <name val="Calibri"/>
      <family val="2"/>
      <scheme val="minor"/>
    </font>
    <font>
      <b/>
      <sz val="11"/>
      <color rgb="FFFF0000"/>
      <name val="Calibri"/>
      <family val="2"/>
      <scheme val="minor"/>
    </font>
    <font>
      <b/>
      <sz val="9"/>
      <name val="Arial"/>
      <family val="2"/>
    </font>
    <font>
      <sz val="7"/>
      <name val="Arial"/>
      <family val="2"/>
    </font>
    <font>
      <sz val="11"/>
      <name val="Arial"/>
      <family val="2"/>
    </font>
    <font>
      <sz val="9"/>
      <color indexed="81"/>
      <name val="Tahoma"/>
      <family val="2"/>
    </font>
    <font>
      <sz val="7"/>
      <color rgb="FFE05252"/>
      <name val="Arial"/>
      <family val="2"/>
    </font>
    <font>
      <u/>
      <sz val="10"/>
      <color theme="10"/>
      <name val="Arial"/>
      <family val="2"/>
    </font>
    <font>
      <b/>
      <sz val="9"/>
      <color indexed="81"/>
      <name val="Tahoma"/>
      <family val="2"/>
    </font>
    <font>
      <b/>
      <sz val="9"/>
      <color indexed="81"/>
      <name val="Tahoma"/>
      <charset val="1"/>
    </font>
    <font>
      <sz val="11"/>
      <color theme="0" tint="-0.14999847407452621"/>
      <name val="Calibri"/>
      <family val="2"/>
      <scheme val="minor"/>
    </font>
    <font>
      <sz val="10"/>
      <color theme="0" tint="-0.14999847407452621"/>
      <name val="Arial"/>
    </font>
    <font>
      <sz val="10"/>
      <color theme="0" tint="-0.14999847407452621"/>
      <name val="Calibri"/>
      <family val="2"/>
      <scheme val="minor"/>
    </font>
    <font>
      <sz val="10"/>
      <color theme="0" tint="-0.14999847407452621"/>
      <name val="Arial"/>
      <family val="2"/>
    </font>
    <font>
      <sz val="11"/>
      <color theme="0" tint="-0.14999847407452621"/>
      <name val="Arial"/>
      <family val="2"/>
    </font>
    <font>
      <sz val="10"/>
      <color rgb="FFFF0000"/>
      <name val="Arial"/>
    </font>
    <font>
      <sz val="11"/>
      <color rgb="FFFF0000"/>
      <name val="Arial"/>
      <family val="2"/>
    </font>
  </fonts>
  <fills count="10">
    <fill>
      <patternFill patternType="none"/>
    </fill>
    <fill>
      <patternFill patternType="gray125"/>
    </fill>
    <fill>
      <patternFill patternType="solid">
        <fgColor theme="0" tint="-0.499984740745262"/>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2" tint="-9.9978637043366805E-2"/>
        <bgColor indexed="64"/>
      </patternFill>
    </fill>
    <fill>
      <patternFill patternType="solid">
        <fgColor theme="0" tint="-0.249977111117893"/>
        <bgColor indexed="64"/>
      </patternFill>
    </fill>
    <fill>
      <patternFill patternType="solid">
        <fgColor rgb="FFC0000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6">
    <xf numFmtId="0" fontId="0" fillId="0" borderId="0"/>
    <xf numFmtId="0" fontId="2" fillId="2" borderId="0"/>
    <xf numFmtId="9" fontId="3" fillId="0" borderId="0" applyFont="0" applyFill="0" applyBorder="0" applyAlignment="0" applyProtection="0"/>
    <xf numFmtId="0" fontId="4" fillId="3" borderId="0" applyNumberFormat="0" applyBorder="0" applyAlignment="0" applyProtection="0"/>
    <xf numFmtId="0" fontId="9" fillId="4" borderId="0" applyNumberFormat="0" applyBorder="0" applyAlignment="0" applyProtection="0"/>
    <xf numFmtId="0" fontId="17" fillId="0" borderId="0" applyNumberFormat="0" applyFill="0" applyBorder="0" applyAlignment="0" applyProtection="0"/>
  </cellStyleXfs>
  <cellXfs count="137">
    <xf numFmtId="0" fontId="0" fillId="0" borderId="0" xfId="0"/>
    <xf numFmtId="0" fontId="5" fillId="0" borderId="0" xfId="0" applyFont="1" applyFill="1" applyBorder="1"/>
    <xf numFmtId="0" fontId="5" fillId="0" borderId="0" xfId="0" applyFont="1" applyFill="1" applyBorder="1" applyAlignment="1">
      <alignment horizontal="center"/>
    </xf>
    <xf numFmtId="0" fontId="7" fillId="0" borderId="0" xfId="0" applyFont="1" applyFill="1" applyBorder="1"/>
    <xf numFmtId="0" fontId="7" fillId="0" borderId="0" xfId="0" applyFont="1" applyFill="1" applyBorder="1" applyAlignment="1">
      <alignment horizontal="center"/>
    </xf>
    <xf numFmtId="0" fontId="7" fillId="0" borderId="0" xfId="0" applyFont="1" applyFill="1"/>
    <xf numFmtId="0" fontId="8" fillId="0" borderId="0" xfId="0" applyFont="1" applyFill="1" applyBorder="1" applyAlignment="1">
      <alignment horizontal="center"/>
    </xf>
    <xf numFmtId="0" fontId="7" fillId="0" borderId="0" xfId="0" applyNumberFormat="1" applyFont="1" applyFill="1" applyBorder="1"/>
    <xf numFmtId="0" fontId="6" fillId="0" borderId="0" xfId="0" applyFont="1"/>
    <xf numFmtId="0" fontId="6" fillId="0" borderId="0" xfId="0" applyFont="1" applyFill="1" applyBorder="1"/>
    <xf numFmtId="0" fontId="6" fillId="0" borderId="0" xfId="0" applyFont="1" applyFill="1" applyBorder="1" applyAlignment="1">
      <alignment horizontal="center"/>
    </xf>
    <xf numFmtId="0" fontId="5" fillId="0" borderId="0" xfId="0" applyFont="1"/>
    <xf numFmtId="0" fontId="5" fillId="0" borderId="0" xfId="0" applyFont="1" applyAlignment="1">
      <alignment horizontal="center"/>
    </xf>
    <xf numFmtId="0" fontId="11" fillId="0" borderId="0" xfId="0" applyFont="1" applyFill="1" applyBorder="1"/>
    <xf numFmtId="0" fontId="11" fillId="0" borderId="0" xfId="0" applyFont="1" applyFill="1" applyBorder="1" applyAlignment="1">
      <alignment horizontal="center"/>
    </xf>
    <xf numFmtId="164" fontId="5" fillId="0" borderId="0" xfId="0" applyNumberFormat="1" applyFont="1"/>
    <xf numFmtId="0" fontId="10" fillId="0" borderId="0" xfId="0" applyFont="1" applyFill="1" applyBorder="1" applyAlignment="1">
      <alignment horizontal="center"/>
    </xf>
    <xf numFmtId="0" fontId="10" fillId="0" borderId="0" xfId="0" applyFont="1" applyAlignment="1">
      <alignment horizontal="center"/>
    </xf>
    <xf numFmtId="164" fontId="5" fillId="0" borderId="0" xfId="2" applyNumberFormat="1" applyFont="1"/>
    <xf numFmtId="9" fontId="5" fillId="0" borderId="0" xfId="2" applyFont="1"/>
    <xf numFmtId="164" fontId="5" fillId="0" borderId="0" xfId="2" applyNumberFormat="1" applyFont="1" applyFill="1" applyBorder="1"/>
    <xf numFmtId="0" fontId="5" fillId="0" borderId="0" xfId="0" applyFont="1" applyFill="1" applyBorder="1" applyAlignment="1">
      <alignment horizontal="center" vertical="center"/>
    </xf>
    <xf numFmtId="0" fontId="5" fillId="0" borderId="0" xfId="0" applyFont="1" applyAlignment="1">
      <alignment horizontal="center" vertical="center"/>
    </xf>
    <xf numFmtId="0" fontId="10" fillId="0" borderId="0" xfId="0" applyFont="1" applyAlignment="1">
      <alignment horizontal="center" vertical="center"/>
    </xf>
    <xf numFmtId="9" fontId="5" fillId="0" borderId="0" xfId="2" applyFont="1" applyFill="1" applyBorder="1"/>
    <xf numFmtId="0" fontId="8" fillId="0" borderId="0" xfId="0" applyFont="1" applyAlignment="1">
      <alignment horizontal="center"/>
    </xf>
    <xf numFmtId="0" fontId="0" fillId="0" borderId="0" xfId="0" applyAlignment="1"/>
    <xf numFmtId="0" fontId="12" fillId="0" borderId="1" xfId="0" applyFont="1" applyBorder="1" applyAlignment="1"/>
    <xf numFmtId="0" fontId="6" fillId="0" borderId="0" xfId="0" applyFont="1" applyAlignment="1"/>
    <xf numFmtId="0" fontId="13" fillId="0" borderId="1" xfId="0" applyFont="1" applyBorder="1" applyAlignment="1">
      <alignment wrapText="1"/>
    </xf>
    <xf numFmtId="0" fontId="13" fillId="0" borderId="1" xfId="0" applyFont="1" applyBorder="1" applyAlignment="1">
      <alignment horizontal="right" wrapText="1"/>
    </xf>
    <xf numFmtId="10" fontId="13" fillId="0" borderId="1" xfId="0" applyNumberFormat="1" applyFont="1" applyBorder="1" applyAlignment="1">
      <alignment horizontal="right" wrapText="1"/>
    </xf>
    <xf numFmtId="164" fontId="5" fillId="0" borderId="0" xfId="0" applyNumberFormat="1" applyFont="1" applyFill="1" applyBorder="1"/>
    <xf numFmtId="164" fontId="5" fillId="0" borderId="0" xfId="2" applyNumberFormat="1" applyFont="1" applyFill="1" applyBorder="1" applyAlignment="1">
      <alignment horizontal="center"/>
    </xf>
    <xf numFmtId="0" fontId="3" fillId="0" borderId="0" xfId="0" applyFont="1" applyAlignment="1"/>
    <xf numFmtId="0" fontId="6" fillId="0" borderId="0" xfId="0" applyFont="1" applyBorder="1"/>
    <xf numFmtId="0" fontId="5" fillId="0" borderId="0" xfId="0" applyFont="1" applyBorder="1"/>
    <xf numFmtId="0" fontId="6" fillId="0" borderId="0" xfId="0" applyFont="1" applyBorder="1" applyAlignment="1">
      <alignment horizontal="center"/>
    </xf>
    <xf numFmtId="0" fontId="5" fillId="0" borderId="0" xfId="0" applyFont="1" applyBorder="1" applyAlignment="1">
      <alignment horizontal="center"/>
    </xf>
    <xf numFmtId="9" fontId="5" fillId="0" borderId="0" xfId="2" applyFont="1" applyBorder="1"/>
    <xf numFmtId="9" fontId="5" fillId="0" borderId="0" xfId="2" applyNumberFormat="1" applyFont="1" applyBorder="1"/>
    <xf numFmtId="0" fontId="8" fillId="0" borderId="0" xfId="0" applyFont="1" applyBorder="1"/>
    <xf numFmtId="2" fontId="5" fillId="0" borderId="0" xfId="0" applyNumberFormat="1" applyFont="1" applyBorder="1"/>
    <xf numFmtId="0" fontId="0" fillId="0" borderId="0" xfId="0" applyBorder="1"/>
    <xf numFmtId="164" fontId="5" fillId="0" borderId="0" xfId="0" applyNumberFormat="1" applyFont="1" applyBorder="1"/>
    <xf numFmtId="164" fontId="5" fillId="0" borderId="0" xfId="2" applyNumberFormat="1" applyFont="1" applyBorder="1" applyAlignment="1">
      <alignment horizontal="center"/>
    </xf>
    <xf numFmtId="164" fontId="5" fillId="0" borderId="0" xfId="2" applyNumberFormat="1" applyFont="1" applyBorder="1"/>
    <xf numFmtId="164" fontId="5" fillId="0" borderId="0" xfId="0" applyNumberFormat="1" applyFont="1" applyBorder="1" applyAlignment="1">
      <alignment horizontal="center"/>
    </xf>
    <xf numFmtId="9" fontId="5" fillId="0" borderId="0" xfId="0" applyNumberFormat="1" applyFont="1" applyBorder="1"/>
    <xf numFmtId="167" fontId="5" fillId="0" borderId="0" xfId="0" applyNumberFormat="1" applyFont="1" applyBorder="1"/>
    <xf numFmtId="166" fontId="5" fillId="0" borderId="0" xfId="0" applyNumberFormat="1" applyFont="1" applyBorder="1"/>
    <xf numFmtId="168" fontId="5" fillId="0" borderId="0" xfId="2" applyNumberFormat="1" applyFont="1" applyFill="1" applyBorder="1"/>
    <xf numFmtId="0" fontId="6" fillId="0" borderId="0" xfId="0" applyFont="1" applyAlignment="1">
      <alignment horizontal="left" vertical="center"/>
    </xf>
    <xf numFmtId="0" fontId="6" fillId="0" borderId="0" xfId="0" applyFont="1" applyFill="1" applyAlignment="1">
      <alignment horizontal="left" vertical="center"/>
    </xf>
    <xf numFmtId="0" fontId="5" fillId="0" borderId="0" xfId="0" applyFont="1" applyAlignment="1">
      <alignment horizontal="left" vertical="center"/>
    </xf>
    <xf numFmtId="0" fontId="5" fillId="0" borderId="0" xfId="0" applyFont="1" applyFill="1" applyAlignment="1">
      <alignment horizontal="left" vertical="center"/>
    </xf>
    <xf numFmtId="2" fontId="6" fillId="0" borderId="0" xfId="0" applyNumberFormat="1" applyFont="1" applyFill="1" applyAlignment="1">
      <alignment horizontal="left" vertical="center"/>
    </xf>
    <xf numFmtId="2" fontId="5" fillId="0" borderId="0" xfId="0" applyNumberFormat="1" applyFont="1" applyFill="1" applyAlignment="1">
      <alignment horizontal="left" vertical="center"/>
    </xf>
    <xf numFmtId="2" fontId="5" fillId="0" borderId="0" xfId="2" applyNumberFormat="1" applyFont="1" applyFill="1" applyAlignment="1">
      <alignment horizontal="left" vertical="center"/>
    </xf>
    <xf numFmtId="0" fontId="5" fillId="0" borderId="0" xfId="3" applyFont="1" applyFill="1" applyAlignment="1">
      <alignment horizontal="left" vertical="center"/>
    </xf>
    <xf numFmtId="2" fontId="5" fillId="0" borderId="0" xfId="3" applyNumberFormat="1" applyFont="1" applyFill="1" applyAlignment="1">
      <alignment horizontal="left" vertical="center"/>
    </xf>
    <xf numFmtId="0" fontId="5" fillId="0" borderId="0" xfId="4" applyFont="1" applyFill="1" applyAlignment="1">
      <alignment horizontal="left" vertical="center"/>
    </xf>
    <xf numFmtId="2" fontId="5" fillId="0" borderId="0" xfId="4" applyNumberFormat="1" applyFont="1" applyFill="1" applyAlignment="1">
      <alignment horizontal="left" vertical="center"/>
    </xf>
    <xf numFmtId="0" fontId="3" fillId="0" borderId="0" xfId="0" applyFont="1"/>
    <xf numFmtId="0" fontId="5" fillId="0" borderId="0" xfId="0" applyNumberFormat="1" applyFont="1" applyBorder="1"/>
    <xf numFmtId="0" fontId="14" fillId="0" borderId="1" xfId="0" applyFont="1" applyBorder="1" applyAlignment="1">
      <alignment wrapText="1"/>
    </xf>
    <xf numFmtId="0" fontId="14" fillId="0" borderId="0" xfId="0" applyFont="1" applyAlignment="1"/>
    <xf numFmtId="0" fontId="14" fillId="0" borderId="1" xfId="0" applyFont="1" applyBorder="1" applyAlignment="1"/>
    <xf numFmtId="0" fontId="0" fillId="0" borderId="0" xfId="0" applyFill="1"/>
    <xf numFmtId="0" fontId="5" fillId="0" borderId="0" xfId="0" applyNumberFormat="1" applyFont="1" applyFill="1" applyBorder="1"/>
    <xf numFmtId="0" fontId="5" fillId="0" borderId="0" xfId="0" applyFont="1" applyFill="1"/>
    <xf numFmtId="2" fontId="5" fillId="0" borderId="0" xfId="0" applyNumberFormat="1" applyFont="1" applyFill="1" applyBorder="1"/>
    <xf numFmtId="0" fontId="16" fillId="5" borderId="1" xfId="0" applyFont="1" applyFill="1" applyBorder="1" applyAlignment="1">
      <alignment wrapText="1"/>
    </xf>
    <xf numFmtId="0" fontId="16" fillId="5" borderId="1" xfId="0" applyFont="1" applyFill="1" applyBorder="1" applyAlignment="1">
      <alignment horizontal="right" wrapText="1"/>
    </xf>
    <xf numFmtId="10" fontId="16" fillId="5" borderId="1" xfId="0" applyNumberFormat="1" applyFont="1" applyFill="1" applyBorder="1" applyAlignment="1">
      <alignment horizontal="right" wrapText="1"/>
    </xf>
    <xf numFmtId="0" fontId="13" fillId="5" borderId="1" xfId="0" applyFont="1" applyFill="1" applyBorder="1" applyAlignment="1">
      <alignment wrapText="1"/>
    </xf>
    <xf numFmtId="0" fontId="13" fillId="5" borderId="1" xfId="0" applyFont="1" applyFill="1" applyBorder="1" applyAlignment="1">
      <alignment horizontal="right" wrapText="1"/>
    </xf>
    <xf numFmtId="10" fontId="13" fillId="5" borderId="1" xfId="0" applyNumberFormat="1" applyFont="1" applyFill="1" applyBorder="1" applyAlignment="1">
      <alignment horizontal="right" wrapText="1"/>
    </xf>
    <xf numFmtId="0" fontId="16" fillId="0" borderId="1" xfId="0" applyFont="1" applyBorder="1" applyAlignment="1">
      <alignment wrapText="1"/>
    </xf>
    <xf numFmtId="0" fontId="16" fillId="0" borderId="1" xfId="0" applyFont="1" applyBorder="1" applyAlignment="1">
      <alignment horizontal="right" wrapText="1"/>
    </xf>
    <xf numFmtId="10" fontId="16" fillId="0" borderId="1" xfId="0" applyNumberFormat="1" applyFont="1" applyBorder="1" applyAlignment="1">
      <alignment horizontal="right" wrapText="1"/>
    </xf>
    <xf numFmtId="0" fontId="17" fillId="0" borderId="1" xfId="5" applyBorder="1" applyAlignment="1"/>
    <xf numFmtId="0" fontId="6" fillId="6" borderId="0" xfId="0" applyFont="1" applyFill="1" applyBorder="1" applyAlignment="1">
      <alignment horizontal="center"/>
    </xf>
    <xf numFmtId="1" fontId="5" fillId="0" borderId="0" xfId="0" applyNumberFormat="1" applyFont="1" applyFill="1" applyBorder="1"/>
    <xf numFmtId="1" fontId="6" fillId="0" borderId="0" xfId="0" applyNumberFormat="1" applyFont="1" applyFill="1" applyBorder="1" applyAlignment="1">
      <alignment horizontal="center"/>
    </xf>
    <xf numFmtId="1" fontId="5" fillId="0" borderId="0" xfId="0" applyNumberFormat="1" applyFont="1"/>
    <xf numFmtId="0" fontId="20" fillId="7" borderId="0" xfId="0" applyFont="1" applyFill="1" applyBorder="1"/>
    <xf numFmtId="0" fontId="21" fillId="7" borderId="0" xfId="0" applyFont="1" applyFill="1"/>
    <xf numFmtId="164" fontId="20" fillId="7" borderId="0" xfId="0" applyNumberFormat="1" applyFont="1" applyFill="1"/>
    <xf numFmtId="0" fontId="20" fillId="7" borderId="0" xfId="0" applyFont="1" applyFill="1" applyBorder="1" applyAlignment="1">
      <alignment horizontal="center"/>
    </xf>
    <xf numFmtId="164" fontId="20" fillId="7" borderId="0" xfId="2" applyNumberFormat="1" applyFont="1" applyFill="1" applyBorder="1"/>
    <xf numFmtId="9" fontId="20" fillId="7" borderId="0" xfId="0" applyNumberFormat="1" applyFont="1" applyFill="1" applyBorder="1"/>
    <xf numFmtId="9" fontId="20" fillId="7" borderId="0" xfId="2" applyFont="1" applyFill="1" applyBorder="1"/>
    <xf numFmtId="164" fontId="20" fillId="7" borderId="0" xfId="0" applyNumberFormat="1" applyFont="1" applyFill="1" applyBorder="1"/>
    <xf numFmtId="167" fontId="20" fillId="7" borderId="0" xfId="0" applyNumberFormat="1" applyFont="1" applyFill="1" applyBorder="1"/>
    <xf numFmtId="166" fontId="20" fillId="7" borderId="0" xfId="0" applyNumberFormat="1" applyFont="1" applyFill="1" applyBorder="1"/>
    <xf numFmtId="0" fontId="20" fillId="7" borderId="0" xfId="0" applyFont="1" applyFill="1" applyBorder="1" applyAlignment="1">
      <alignment horizontal="center" vertical="center"/>
    </xf>
    <xf numFmtId="0" fontId="20" fillId="7" borderId="0" xfId="0" applyFont="1" applyFill="1"/>
    <xf numFmtId="0" fontId="20" fillId="7" borderId="0" xfId="0" applyFont="1" applyFill="1" applyAlignment="1">
      <alignment horizontal="center" vertical="center"/>
    </xf>
    <xf numFmtId="0" fontId="22" fillId="7" borderId="0" xfId="0" applyFont="1" applyFill="1" applyBorder="1"/>
    <xf numFmtId="0" fontId="22" fillId="7" borderId="0" xfId="0" applyFont="1" applyFill="1" applyBorder="1" applyAlignment="1">
      <alignment horizontal="center"/>
    </xf>
    <xf numFmtId="0" fontId="20" fillId="7" borderId="0" xfId="0" applyNumberFormat="1" applyFont="1" applyFill="1" applyBorder="1"/>
    <xf numFmtId="1" fontId="20" fillId="7" borderId="0" xfId="0" applyNumberFormat="1" applyFont="1" applyFill="1" applyBorder="1"/>
    <xf numFmtId="0" fontId="23" fillId="7" borderId="0" xfId="0" applyFont="1" applyFill="1"/>
    <xf numFmtId="1" fontId="5" fillId="0" borderId="0" xfId="0" applyNumberFormat="1" applyFont="1" applyBorder="1"/>
    <xf numFmtId="9" fontId="5" fillId="0" borderId="0" xfId="0" applyNumberFormat="1" applyFont="1" applyFill="1" applyBorder="1"/>
    <xf numFmtId="0" fontId="23" fillId="7" borderId="0" xfId="0" applyFont="1" applyFill="1" applyBorder="1"/>
    <xf numFmtId="0" fontId="24" fillId="7" borderId="1" xfId="0" applyFont="1" applyFill="1" applyBorder="1" applyAlignment="1"/>
    <xf numFmtId="0" fontId="10" fillId="8" borderId="0" xfId="0" applyFont="1" applyFill="1" applyBorder="1"/>
    <xf numFmtId="0" fontId="10" fillId="8" borderId="0" xfId="0" applyFont="1" applyFill="1" applyBorder="1" applyAlignment="1">
      <alignment horizontal="center"/>
    </xf>
    <xf numFmtId="0" fontId="25" fillId="8" borderId="0" xfId="0" applyFont="1" applyFill="1"/>
    <xf numFmtId="0" fontId="26" fillId="8" borderId="1" xfId="0" applyFont="1" applyFill="1" applyBorder="1" applyAlignment="1"/>
    <xf numFmtId="9" fontId="10" fillId="8" borderId="0" xfId="2" applyFont="1" applyFill="1" applyBorder="1"/>
    <xf numFmtId="0" fontId="10" fillId="0" borderId="0" xfId="0" applyFont="1" applyFill="1" applyAlignment="1">
      <alignment horizontal="left" vertical="center"/>
    </xf>
    <xf numFmtId="2" fontId="6" fillId="0" borderId="0" xfId="0" applyNumberFormat="1" applyFont="1" applyFill="1" applyAlignment="1">
      <alignment vertical="center"/>
    </xf>
    <xf numFmtId="1" fontId="6" fillId="0" borderId="0" xfId="0" applyNumberFormat="1" applyFont="1" applyFill="1" applyAlignment="1">
      <alignment vertical="center"/>
    </xf>
    <xf numFmtId="0" fontId="6" fillId="0" borderId="0" xfId="0" applyNumberFormat="1" applyFont="1" applyFill="1" applyAlignment="1">
      <alignment vertical="center"/>
    </xf>
    <xf numFmtId="2" fontId="5" fillId="0" borderId="0" xfId="0" applyNumberFormat="1" applyFont="1" applyFill="1" applyAlignment="1">
      <alignment vertical="center"/>
    </xf>
    <xf numFmtId="1" fontId="5" fillId="0" borderId="0" xfId="0" applyNumberFormat="1" applyFont="1" applyFill="1" applyAlignment="1">
      <alignment vertical="center"/>
    </xf>
    <xf numFmtId="0" fontId="5" fillId="0" borderId="0" xfId="0" applyNumberFormat="1" applyFont="1" applyFill="1" applyAlignment="1">
      <alignment vertical="center"/>
    </xf>
    <xf numFmtId="0" fontId="5" fillId="0" borderId="0" xfId="0" applyFont="1" applyFill="1" applyAlignment="1">
      <alignment vertical="center"/>
    </xf>
    <xf numFmtId="2" fontId="5" fillId="0" borderId="0" xfId="2" applyNumberFormat="1" applyFont="1" applyFill="1" applyAlignment="1">
      <alignment vertical="center"/>
    </xf>
    <xf numFmtId="2" fontId="5" fillId="0" borderId="0" xfId="3" applyNumberFormat="1" applyFont="1" applyFill="1" applyAlignment="1">
      <alignment vertical="center"/>
    </xf>
    <xf numFmtId="1" fontId="5" fillId="0" borderId="0" xfId="3" applyNumberFormat="1" applyFont="1" applyFill="1" applyAlignment="1">
      <alignment vertical="center"/>
    </xf>
    <xf numFmtId="0" fontId="5" fillId="0" borderId="0" xfId="3" applyFont="1" applyFill="1" applyAlignment="1">
      <alignment vertical="center"/>
    </xf>
    <xf numFmtId="2" fontId="5" fillId="0" borderId="0" xfId="2" applyNumberFormat="1" applyFont="1" applyBorder="1" applyAlignment="1"/>
    <xf numFmtId="0" fontId="5" fillId="0" borderId="0" xfId="0" applyFont="1" applyBorder="1" applyAlignment="1"/>
    <xf numFmtId="165" fontId="5" fillId="0" borderId="0" xfId="0" applyNumberFormat="1" applyFont="1" applyFill="1" applyAlignment="1">
      <alignment vertical="center"/>
    </xf>
    <xf numFmtId="0" fontId="5" fillId="9" borderId="0" xfId="0" applyFont="1" applyFill="1" applyBorder="1" applyAlignment="1"/>
    <xf numFmtId="2" fontId="5" fillId="0" borderId="0" xfId="4" applyNumberFormat="1" applyFont="1" applyFill="1" applyAlignment="1">
      <alignment vertical="center"/>
    </xf>
    <xf numFmtId="1" fontId="5" fillId="0" borderId="0" xfId="4" applyNumberFormat="1" applyFont="1" applyFill="1" applyAlignment="1">
      <alignment vertical="center"/>
    </xf>
    <xf numFmtId="0" fontId="5" fillId="0" borderId="0" xfId="4" applyFont="1" applyFill="1" applyAlignment="1">
      <alignment vertical="center"/>
    </xf>
    <xf numFmtId="164" fontId="10" fillId="8" borderId="0" xfId="2" applyNumberFormat="1" applyFont="1" applyFill="1" applyBorder="1"/>
    <xf numFmtId="164" fontId="0" fillId="0" borderId="0" xfId="2" applyNumberFormat="1" applyFont="1"/>
    <xf numFmtId="164" fontId="21" fillId="7" borderId="0" xfId="2" applyNumberFormat="1" applyFont="1" applyFill="1"/>
    <xf numFmtId="164" fontId="23" fillId="7" borderId="0" xfId="2" applyNumberFormat="1" applyFont="1" applyFill="1"/>
    <xf numFmtId="164" fontId="20" fillId="7" borderId="0" xfId="2" applyNumberFormat="1" applyFont="1" applyFill="1"/>
  </cellXfs>
  <cellStyles count="6">
    <cellStyle name="Bad" xfId="4" builtinId="27"/>
    <cellStyle name="Dropped" xfId="1"/>
    <cellStyle name="Good" xfId="3" builtinId="26"/>
    <cellStyle name="Hyperlink" xfId="5" builtinId="8"/>
    <cellStyle name="Normal" xfId="0" builtinId="0"/>
    <cellStyle name="Percent" xfId="2" builtin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mailto:kuntzk906@myemail.northland.edu" TargetMode="External"/><Relationship Id="rId1" Type="http://schemas.openxmlformats.org/officeDocument/2006/relationships/hyperlink" Target="mailto:brousn642@myemail.northland.edu" TargetMode="Externa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indexed="10"/>
    <pageSetUpPr fitToPage="1"/>
  </sheetPr>
  <dimension ref="A1:AL30"/>
  <sheetViews>
    <sheetView tabSelected="1" zoomScale="80" zoomScaleNormal="80" workbookViewId="0">
      <pane xSplit="4" ySplit="3" topLeftCell="E4" activePane="bottomRight" state="frozen"/>
      <selection pane="topRight" activeCell="E1" sqref="E1"/>
      <selection pane="bottomLeft" activeCell="A3" sqref="A3"/>
      <selection pane="bottomRight" activeCell="O30" sqref="O30"/>
    </sheetView>
  </sheetViews>
  <sheetFormatPr defaultColWidth="9" defaultRowHeight="14" x14ac:dyDescent="0.3"/>
  <cols>
    <col min="1" max="1" width="4.6328125" style="36" customWidth="1"/>
    <col min="2" max="2" width="3.90625" style="36" bestFit="1" customWidth="1"/>
    <col min="3" max="3" width="14" style="43" bestFit="1" customWidth="1"/>
    <col min="4" max="4" width="9.81640625" style="43" bestFit="1" customWidth="1"/>
    <col min="5" max="5" width="1.6328125" style="36" customWidth="1"/>
    <col min="6" max="6" width="6.7265625" style="44" customWidth="1"/>
    <col min="7" max="7" width="6" style="36" customWidth="1"/>
    <col min="8" max="8" width="6.08984375" style="38" bestFit="1" customWidth="1"/>
    <col min="9" max="9" width="1.36328125" style="36" customWidth="1"/>
    <col min="10" max="15" width="6" style="36" customWidth="1"/>
    <col min="16" max="16" width="6" style="44" customWidth="1"/>
    <col min="17" max="17" width="2.1796875" style="36" customWidth="1"/>
    <col min="18" max="21" width="7.08984375" style="36" customWidth="1"/>
    <col min="22" max="22" width="6.81640625" style="45" bestFit="1" customWidth="1"/>
    <col min="23" max="23" width="6.81640625" style="46" bestFit="1" customWidth="1"/>
    <col min="24" max="24" width="7.81640625" style="36" customWidth="1"/>
    <col min="25" max="25" width="1.90625" style="36" customWidth="1"/>
    <col min="26" max="26" width="8" style="36" bestFit="1" customWidth="1"/>
    <col min="27" max="27" width="7.08984375" style="36" bestFit="1" customWidth="1"/>
    <col min="28" max="28" width="7.08984375" style="36" customWidth="1"/>
    <col min="29" max="29" width="1.453125" style="36" customWidth="1"/>
    <col min="30" max="33" width="5.81640625" style="36" customWidth="1"/>
    <col min="34" max="34" width="2.08984375" style="36" customWidth="1"/>
    <col min="35" max="35" width="6.08984375" style="36" customWidth="1"/>
    <col min="36" max="36" width="6.08984375" style="38" customWidth="1"/>
    <col min="37" max="37" width="5" style="36" customWidth="1"/>
    <col min="38" max="38" width="5" style="38" customWidth="1"/>
    <col min="39" max="16384" width="9" style="36"/>
  </cols>
  <sheetData>
    <row r="1" spans="1:38" x14ac:dyDescent="0.3">
      <c r="C1" s="36"/>
      <c r="D1" s="36"/>
      <c r="J1" s="36">
        <v>1</v>
      </c>
      <c r="K1" s="36">
        <v>1</v>
      </c>
      <c r="L1" s="36">
        <v>1</v>
      </c>
      <c r="M1" s="36">
        <v>1</v>
      </c>
      <c r="N1" s="36">
        <v>1</v>
      </c>
      <c r="O1" s="36">
        <v>1</v>
      </c>
    </row>
    <row r="2" spans="1:38" x14ac:dyDescent="0.3">
      <c r="A2" s="36">
        <f>SUM(A4:A30)</f>
        <v>25</v>
      </c>
      <c r="C2" s="36"/>
      <c r="D2" s="36"/>
      <c r="F2" s="44">
        <f>J2*J1+K2*K1+L2*L1+M2*M1+N2*N1+O2*O1</f>
        <v>1</v>
      </c>
      <c r="J2" s="36">
        <v>0.1</v>
      </c>
      <c r="K2" s="36">
        <v>0.1</v>
      </c>
      <c r="L2" s="36">
        <v>0.1</v>
      </c>
      <c r="M2" s="36">
        <v>0.2</v>
      </c>
      <c r="N2" s="36">
        <v>0.2</v>
      </c>
      <c r="O2" s="36">
        <v>0.3</v>
      </c>
      <c r="R2" s="45" t="s">
        <v>14</v>
      </c>
      <c r="AD2" s="36" t="s">
        <v>379</v>
      </c>
      <c r="AI2" s="36" t="s">
        <v>603</v>
      </c>
      <c r="AK2" s="36" t="s">
        <v>763</v>
      </c>
    </row>
    <row r="3" spans="1:38" x14ac:dyDescent="0.3">
      <c r="A3" s="36" t="s">
        <v>8</v>
      </c>
      <c r="B3" s="36" t="s">
        <v>17</v>
      </c>
      <c r="C3" s="36" t="s">
        <v>0</v>
      </c>
      <c r="D3" s="36" t="s">
        <v>72</v>
      </c>
      <c r="F3" s="47" t="s">
        <v>2</v>
      </c>
      <c r="G3" s="38" t="s">
        <v>9</v>
      </c>
      <c r="H3" s="38" t="s">
        <v>10</v>
      </c>
      <c r="I3" s="38"/>
      <c r="J3" s="38" t="s">
        <v>73</v>
      </c>
      <c r="K3" s="38" t="s">
        <v>387</v>
      </c>
      <c r="L3" s="38" t="s">
        <v>641</v>
      </c>
      <c r="M3" s="38" t="s">
        <v>5</v>
      </c>
      <c r="N3" s="38" t="s">
        <v>6</v>
      </c>
      <c r="O3" s="38" t="s">
        <v>7</v>
      </c>
      <c r="P3" s="47" t="s">
        <v>499</v>
      </c>
      <c r="Q3" s="38"/>
      <c r="R3" s="38" t="s">
        <v>515</v>
      </c>
      <c r="S3" s="38" t="s">
        <v>516</v>
      </c>
      <c r="T3" s="38" t="s">
        <v>584</v>
      </c>
      <c r="U3" s="38" t="s">
        <v>585</v>
      </c>
      <c r="V3" s="45" t="s">
        <v>517</v>
      </c>
      <c r="W3" s="45" t="s">
        <v>518</v>
      </c>
      <c r="X3" s="38" t="s">
        <v>16</v>
      </c>
      <c r="Y3" s="38"/>
      <c r="Z3" s="38" t="s">
        <v>377</v>
      </c>
      <c r="AA3" s="38" t="s">
        <v>601</v>
      </c>
      <c r="AB3" s="38" t="s">
        <v>642</v>
      </c>
      <c r="AD3" s="36" t="s">
        <v>380</v>
      </c>
      <c r="AE3" s="36" t="s">
        <v>519</v>
      </c>
      <c r="AF3" s="36" t="s">
        <v>520</v>
      </c>
      <c r="AG3" s="36" t="s">
        <v>770</v>
      </c>
      <c r="AI3" s="36" t="s">
        <v>604</v>
      </c>
    </row>
    <row r="4" spans="1:38" x14ac:dyDescent="0.3">
      <c r="A4" s="36">
        <v>1</v>
      </c>
      <c r="B4" s="36">
        <v>1</v>
      </c>
      <c r="C4" t="s">
        <v>609</v>
      </c>
      <c r="D4" t="s">
        <v>402</v>
      </c>
      <c r="F4" s="46">
        <f>(J4*$J$2+K4*$K$2+L4*$L$2+M4*$M$2+N4*$N$2+O4*$O$2)/$F$2+P4</f>
        <v>0.65289817171748121</v>
      </c>
      <c r="G4" s="36">
        <f>RANK(F4,$F$4:$F$30)</f>
        <v>15</v>
      </c>
      <c r="H4" s="38" t="s">
        <v>385</v>
      </c>
      <c r="J4" s="48">
        <f>IF(AB4="YES",Quiz!D4,Quiz!C4)</f>
        <v>0.65828399999999987</v>
      </c>
      <c r="K4" s="48">
        <f>IF(AB4="YES",HW!D4,HW!C4)</f>
        <v>0.72</v>
      </c>
      <c r="L4" s="48">
        <f>IF(AB4="YES",Participation!D4,Participation!C4)</f>
        <v>1</v>
      </c>
      <c r="M4" s="39">
        <f>'MT1'!F4</f>
        <v>0.57599999999999996</v>
      </c>
      <c r="N4" s="39">
        <f>'MT2'!F4</f>
        <v>0.5280373831775701</v>
      </c>
      <c r="O4" s="39">
        <f>Final!I4</f>
        <v>0.64754098360655743</v>
      </c>
      <c r="P4" s="46"/>
      <c r="R4" s="44">
        <f>(F4*$F$2-J4*$J$2)/($F$2-$J$2)</f>
        <v>0.65229974635275689</v>
      </c>
      <c r="S4" s="49">
        <f>R4-F4</f>
        <v>-5.9842536472431984E-4</v>
      </c>
      <c r="T4" s="44">
        <f>($F4*$F$2-K4*$K$2)/($F$2-$K$2)</f>
        <v>0.64544241301942362</v>
      </c>
      <c r="U4" s="49">
        <f>T4-F4</f>
        <v>-7.4557586980575907E-3</v>
      </c>
      <c r="V4" s="44">
        <f t="shared" ref="V4" si="0">($F4*$F$2-N4*$N$2)/($F$2-$N$2)</f>
        <v>0.68411336885245888</v>
      </c>
      <c r="W4" s="46">
        <f>IF(V4="","",V4-F4)</f>
        <v>3.1215197134977668E-2</v>
      </c>
      <c r="AA4" s="36">
        <v>1</v>
      </c>
      <c r="AB4" s="36" t="s">
        <v>739</v>
      </c>
      <c r="AD4" s="48">
        <f>AVERAGE(M4:O4)</f>
        <v>0.58385945559470909</v>
      </c>
      <c r="AE4" s="50">
        <f>(M4-$AD4)</f>
        <v>-7.8594555947091305E-3</v>
      </c>
      <c r="AF4" s="50">
        <f>(N4-$AD4)</f>
        <v>-5.582207241713899E-2</v>
      </c>
      <c r="AG4" s="50">
        <f>(O4-$AD4)</f>
        <v>6.3681528011848343E-2</v>
      </c>
      <c r="AI4" s="40">
        <v>0.65226704545454539</v>
      </c>
      <c r="AJ4" s="38" t="s">
        <v>80</v>
      </c>
      <c r="AK4" s="39">
        <v>0.60578838698511583</v>
      </c>
      <c r="AL4" s="38" t="s">
        <v>80</v>
      </c>
    </row>
    <row r="5" spans="1:38" x14ac:dyDescent="0.3">
      <c r="A5" s="36">
        <v>1</v>
      </c>
      <c r="B5" s="36">
        <v>1</v>
      </c>
      <c r="C5" t="s">
        <v>186</v>
      </c>
      <c r="D5" t="s">
        <v>610</v>
      </c>
      <c r="F5" s="46">
        <f t="shared" ref="F5:F13" si="1">(J5*$J$2+K5*$K$2+L5*$L$2+M5*$M$2+N5*$N$2+O5*$O$2)/$F$2+P5</f>
        <v>0.58860482107537537</v>
      </c>
      <c r="G5" s="36">
        <f t="shared" ref="G5:G30" si="2">RANK(F5,$F$4:$F$30)</f>
        <v>20</v>
      </c>
      <c r="H5" s="38" t="s">
        <v>80</v>
      </c>
      <c r="J5" s="48">
        <f>IF(AB5="YES",Quiz!D5,Quiz!C5)</f>
        <v>0.440664</v>
      </c>
      <c r="K5" s="48">
        <f>IF(AB5="YES",HW!D5,HW!C5)</f>
        <v>0.62333333333333329</v>
      </c>
      <c r="L5" s="48">
        <f>IF(AB5="YES",Participation!D5,Participation!C5)</f>
        <v>0.79807692307692313</v>
      </c>
      <c r="M5" s="39">
        <f>'MT1'!F5</f>
        <v>0.627</v>
      </c>
      <c r="N5" s="39">
        <f>'MT2'!F5</f>
        <v>0.45056074766355136</v>
      </c>
      <c r="O5" s="39">
        <f>Final!I5</f>
        <v>0.62295081967213117</v>
      </c>
      <c r="P5" s="46"/>
      <c r="R5" s="44">
        <f t="shared" ref="R5:R30" si="3">(F5*$F$2-J5*$J$2)/($F$2-$J$2)</f>
        <v>0.60504269008375045</v>
      </c>
      <c r="S5" s="49">
        <f t="shared" ref="S5:S30" si="4">R5-F5</f>
        <v>1.6437869008375072E-2</v>
      </c>
      <c r="T5" s="44">
        <f t="shared" ref="T5:T30" si="5">($F5*$F$2-K5*$K$2)/($F$2-$K$2)</f>
        <v>0.5847460974911578</v>
      </c>
      <c r="U5" s="49">
        <f t="shared" ref="U5:U30" si="6">T5-F5</f>
        <v>-3.8587235842175716E-3</v>
      </c>
      <c r="V5" s="44">
        <f t="shared" ref="V5:V30" si="7">($F5*$F$2-N5*$N$2)/($F$2-$N$2)</f>
        <v>0.62311583942833126</v>
      </c>
      <c r="W5" s="46">
        <f t="shared" ref="W5:W30" si="8">IF(V5="","",V5-F5)</f>
        <v>3.4511018352955891E-2</v>
      </c>
      <c r="AB5" s="36" t="s">
        <v>739</v>
      </c>
      <c r="AD5" s="48">
        <f t="shared" ref="AD5:AD30" si="9">AVERAGE(M5:O5)</f>
        <v>0.56683718911189418</v>
      </c>
      <c r="AE5" s="50">
        <f t="shared" ref="AE5:AE30" si="10">(M5-$AD5)</f>
        <v>6.0162810888105822E-2</v>
      </c>
      <c r="AF5" s="50">
        <f t="shared" ref="AF5:AF30" si="11">(N5-$AD5)</f>
        <v>-0.11627644144834282</v>
      </c>
      <c r="AG5" s="50">
        <f t="shared" ref="AG5:AG30" si="12">(O5-$AD5)</f>
        <v>5.6113630560236993E-2</v>
      </c>
      <c r="AI5" s="48">
        <v>0.61165113636363633</v>
      </c>
      <c r="AJ5" s="38" t="s">
        <v>80</v>
      </c>
      <c r="AK5" s="39">
        <v>0.53992673070266528</v>
      </c>
      <c r="AL5" s="38" t="s">
        <v>18</v>
      </c>
    </row>
    <row r="6" spans="1:38" s="1" customFormat="1" x14ac:dyDescent="0.3">
      <c r="A6" s="1">
        <v>1</v>
      </c>
      <c r="B6" s="36">
        <v>1</v>
      </c>
      <c r="C6" s="68" t="s">
        <v>611</v>
      </c>
      <c r="D6" s="68" t="s">
        <v>149</v>
      </c>
      <c r="F6" s="46">
        <f t="shared" si="1"/>
        <v>0.37504026302420324</v>
      </c>
      <c r="G6" s="36">
        <f t="shared" si="2"/>
        <v>24</v>
      </c>
      <c r="H6" s="38" t="s">
        <v>18</v>
      </c>
      <c r="I6" s="36"/>
      <c r="J6" s="48">
        <f>IF(AB6="YES",Quiz!D6,Quiz!C6)</f>
        <v>0.40371200000000002</v>
      </c>
      <c r="K6" s="48">
        <f>IF(AB6="YES",HW!D6,HW!C6)</f>
        <v>0.31333333333333335</v>
      </c>
      <c r="L6" s="48">
        <f>IF(AB6="YES",Participation!D6,Participation!C6)</f>
        <v>0.92307692307692313</v>
      </c>
      <c r="M6" s="39">
        <f>'MT1'!F6</f>
        <v>0.66999999999999993</v>
      </c>
      <c r="N6" s="39">
        <f>'MT2'!F6</f>
        <v>0.38514018691588781</v>
      </c>
      <c r="O6" s="39">
        <f>Final!I6</f>
        <v>0</v>
      </c>
      <c r="P6" s="46"/>
      <c r="Q6" s="36"/>
      <c r="R6" s="44">
        <f t="shared" si="3"/>
        <v>0.37185451447133694</v>
      </c>
      <c r="S6" s="49">
        <f t="shared" si="4"/>
        <v>-3.1857485528662965E-3</v>
      </c>
      <c r="T6" s="44">
        <f t="shared" si="5"/>
        <v>0.38189658854541098</v>
      </c>
      <c r="U6" s="49">
        <f t="shared" si="6"/>
        <v>6.8563255212077401E-3</v>
      </c>
      <c r="V6" s="44">
        <f t="shared" si="7"/>
        <v>0.37251528205128209</v>
      </c>
      <c r="W6" s="46">
        <f t="shared" si="8"/>
        <v>-2.5249809729211425E-3</v>
      </c>
      <c r="Z6" s="1">
        <v>1</v>
      </c>
      <c r="AB6" s="36" t="s">
        <v>739</v>
      </c>
      <c r="AD6" s="48">
        <f t="shared" si="9"/>
        <v>0.3517133956386293</v>
      </c>
      <c r="AE6" s="50">
        <f t="shared" si="10"/>
        <v>0.31828660436137063</v>
      </c>
      <c r="AF6" s="50">
        <f t="shared" si="11"/>
        <v>3.3426791277258505E-2</v>
      </c>
      <c r="AG6" s="50">
        <f t="shared" si="12"/>
        <v>-0.3517133956386293</v>
      </c>
      <c r="AI6" s="105">
        <v>0.58064090909090904</v>
      </c>
      <c r="AJ6" s="2" t="s">
        <v>80</v>
      </c>
      <c r="AK6" s="24">
        <v>0.47266524749048106</v>
      </c>
      <c r="AL6" s="2" t="s">
        <v>18</v>
      </c>
    </row>
    <row r="7" spans="1:38" x14ac:dyDescent="0.3">
      <c r="A7" s="36">
        <v>1</v>
      </c>
      <c r="B7" s="36">
        <v>1</v>
      </c>
      <c r="C7" t="s">
        <v>291</v>
      </c>
      <c r="D7" t="s">
        <v>430</v>
      </c>
      <c r="F7" s="46">
        <f t="shared" si="1"/>
        <v>0.64997024513244794</v>
      </c>
      <c r="G7" s="36">
        <f t="shared" si="2"/>
        <v>16</v>
      </c>
      <c r="H7" s="38" t="s">
        <v>385</v>
      </c>
      <c r="J7" s="48">
        <f>IF(AB7="YES",Quiz!D7,Quiz!C7)</f>
        <v>0.535964</v>
      </c>
      <c r="K7" s="48">
        <f>IF(AB7="YES",HW!D7,HW!C7)</f>
        <v>0.79666666666666663</v>
      </c>
      <c r="L7" s="48">
        <f>IF(AB7="YES",Participation!D7,Participation!C7)</f>
        <v>0.96153846153846156</v>
      </c>
      <c r="M7" s="39">
        <f>'MT1'!F7</f>
        <v>0.70399999999999996</v>
      </c>
      <c r="N7" s="39">
        <f>'MT2'!F7</f>
        <v>0.47663551401869159</v>
      </c>
      <c r="O7" s="39">
        <f>Final!I7</f>
        <v>0.61475409836065575</v>
      </c>
      <c r="P7" s="46"/>
      <c r="R7" s="44">
        <f t="shared" si="3"/>
        <v>0.6626376057027199</v>
      </c>
      <c r="S7" s="49">
        <f t="shared" si="4"/>
        <v>1.2667360570271957E-2</v>
      </c>
      <c r="T7" s="44">
        <f t="shared" si="5"/>
        <v>0.63367064273975693</v>
      </c>
      <c r="U7" s="49">
        <f t="shared" si="6"/>
        <v>-1.6299602392691015E-2</v>
      </c>
      <c r="V7" s="44">
        <f t="shared" si="7"/>
        <v>0.69330392791088691</v>
      </c>
      <c r="W7" s="46">
        <f t="shared" si="8"/>
        <v>4.3333682778438964E-2</v>
      </c>
      <c r="AA7" s="36">
        <v>1</v>
      </c>
      <c r="AB7" s="36" t="s">
        <v>739</v>
      </c>
      <c r="AD7" s="48">
        <f t="shared" si="9"/>
        <v>0.59846320412644916</v>
      </c>
      <c r="AE7" s="50">
        <f t="shared" si="10"/>
        <v>0.1055367958735508</v>
      </c>
      <c r="AF7" s="50">
        <f t="shared" si="11"/>
        <v>-0.12182769010775757</v>
      </c>
      <c r="AG7" s="50">
        <f t="shared" si="12"/>
        <v>1.6290894234206599E-2</v>
      </c>
      <c r="AI7" s="48">
        <v>0.71916136363636363</v>
      </c>
      <c r="AJ7" s="38" t="s">
        <v>82</v>
      </c>
      <c r="AK7" s="39">
        <v>0.62432387504326758</v>
      </c>
      <c r="AL7" s="38" t="s">
        <v>80</v>
      </c>
    </row>
    <row r="8" spans="1:38" x14ac:dyDescent="0.3">
      <c r="A8" s="36">
        <v>1</v>
      </c>
      <c r="B8" s="36">
        <v>1</v>
      </c>
      <c r="C8" t="s">
        <v>612</v>
      </c>
      <c r="D8" t="s">
        <v>706</v>
      </c>
      <c r="F8" s="46">
        <f t="shared" si="1"/>
        <v>0.92318892597926561</v>
      </c>
      <c r="G8" s="36">
        <f t="shared" si="2"/>
        <v>3</v>
      </c>
      <c r="H8" s="38" t="s">
        <v>85</v>
      </c>
      <c r="J8" s="48">
        <f>IF(AB8="YES",Quiz!D8,Quiz!C8)</f>
        <v>0.91431600000000013</v>
      </c>
      <c r="K8" s="48">
        <f>IF(AB8="YES",HW!D8,HW!C8)</f>
        <v>0.93333333333333335</v>
      </c>
      <c r="L8" s="48">
        <f>IF(AB8="YES",Participation!D8,Participation!C8)</f>
        <v>1</v>
      </c>
      <c r="M8" s="39">
        <f>'MT1'!F8</f>
        <v>0.89600000000000002</v>
      </c>
      <c r="N8" s="39">
        <f>'MT2'!F8</f>
        <v>0.83177570093457942</v>
      </c>
      <c r="O8" s="39">
        <f>Final!I8</f>
        <v>0.92622950819672134</v>
      </c>
      <c r="P8" s="46">
        <v>1.4999999999999999E-2</v>
      </c>
      <c r="R8" s="44">
        <f t="shared" si="3"/>
        <v>0.92417480664362839</v>
      </c>
      <c r="S8" s="49">
        <f t="shared" si="4"/>
        <v>9.8588066436278154E-4</v>
      </c>
      <c r="T8" s="44">
        <f t="shared" si="5"/>
        <v>0.92206176960659136</v>
      </c>
      <c r="U8" s="49">
        <f t="shared" si="6"/>
        <v>-1.1271563726742428E-3</v>
      </c>
      <c r="V8" s="44">
        <f t="shared" si="7"/>
        <v>0.94604223224043715</v>
      </c>
      <c r="W8" s="46">
        <f t="shared" si="8"/>
        <v>2.2853306261171547E-2</v>
      </c>
      <c r="AB8" s="36" t="s">
        <v>739</v>
      </c>
      <c r="AD8" s="48">
        <f t="shared" si="9"/>
        <v>0.88466840304376693</v>
      </c>
      <c r="AE8" s="50">
        <f t="shared" si="10"/>
        <v>1.1331596956233092E-2</v>
      </c>
      <c r="AF8" s="50">
        <f t="shared" si="11"/>
        <v>-5.2892702109187506E-2</v>
      </c>
      <c r="AG8" s="50">
        <f t="shared" si="12"/>
        <v>4.1561105152954414E-2</v>
      </c>
      <c r="AI8" s="48">
        <v>0.92810454545454557</v>
      </c>
      <c r="AJ8" s="38" t="s">
        <v>86</v>
      </c>
      <c r="AK8" s="39">
        <v>0.89058171512634121</v>
      </c>
      <c r="AL8" s="38" t="s">
        <v>86</v>
      </c>
    </row>
    <row r="9" spans="1:38" x14ac:dyDescent="0.3">
      <c r="A9" s="36">
        <v>1</v>
      </c>
      <c r="B9" s="36">
        <v>1</v>
      </c>
      <c r="C9" t="s">
        <v>613</v>
      </c>
      <c r="D9" t="s">
        <v>531</v>
      </c>
      <c r="F9" s="46">
        <f t="shared" si="1"/>
        <v>0.50673004571307356</v>
      </c>
      <c r="G9" s="36">
        <f t="shared" si="2"/>
        <v>23</v>
      </c>
      <c r="H9" s="2" t="s">
        <v>18</v>
      </c>
      <c r="J9" s="48">
        <f>IF(AB9="YES",Quiz!D9,Quiz!C9)</f>
        <v>0.40828799999999998</v>
      </c>
      <c r="K9" s="48">
        <f>IF(AB9="YES",HW!D9,HW!C9)</f>
        <v>0.62</v>
      </c>
      <c r="L9" s="48">
        <f>IF(AB9="YES",Participation!D9,Participation!C9)</f>
        <v>0.94230769230769229</v>
      </c>
      <c r="M9" s="39">
        <f>'MT1'!F9</f>
        <v>0.50800000000000001</v>
      </c>
      <c r="N9" s="39">
        <f>'MT2'!F9</f>
        <v>0.23953271028037382</v>
      </c>
      <c r="O9" s="39">
        <f>Final!I9</f>
        <v>0.46721311475409838</v>
      </c>
      <c r="P9" s="46">
        <v>0.02</v>
      </c>
      <c r="R9" s="44">
        <f t="shared" si="3"/>
        <v>0.51766805079230394</v>
      </c>
      <c r="S9" s="49">
        <f t="shared" si="4"/>
        <v>1.0938005079230373E-2</v>
      </c>
      <c r="T9" s="44">
        <f t="shared" si="5"/>
        <v>0.49414449523674842</v>
      </c>
      <c r="U9" s="49">
        <f t="shared" si="6"/>
        <v>-1.2585550476325147E-2</v>
      </c>
      <c r="V9" s="44">
        <f t="shared" si="7"/>
        <v>0.5735293795712485</v>
      </c>
      <c r="W9" s="46">
        <f t="shared" si="8"/>
        <v>6.6799333858174936E-2</v>
      </c>
      <c r="AB9" s="36" t="s">
        <v>739</v>
      </c>
      <c r="AD9" s="48">
        <f t="shared" si="9"/>
        <v>0.40491527501149077</v>
      </c>
      <c r="AE9" s="50">
        <f t="shared" si="10"/>
        <v>0.10308472498850924</v>
      </c>
      <c r="AF9" s="50">
        <f t="shared" si="11"/>
        <v>-0.16538256473111695</v>
      </c>
      <c r="AG9" s="50">
        <f t="shared" si="12"/>
        <v>6.2297839742607608E-2</v>
      </c>
      <c r="AI9" s="48">
        <v>0.55263181818181817</v>
      </c>
      <c r="AJ9" s="38" t="s">
        <v>18</v>
      </c>
      <c r="AK9" s="39">
        <v>0.4031173849082727</v>
      </c>
      <c r="AL9" s="38" t="s">
        <v>18</v>
      </c>
    </row>
    <row r="10" spans="1:38" x14ac:dyDescent="0.3">
      <c r="A10" s="36">
        <v>1</v>
      </c>
      <c r="B10" s="36">
        <v>1</v>
      </c>
      <c r="C10" t="s">
        <v>614</v>
      </c>
      <c r="D10" t="s">
        <v>615</v>
      </c>
      <c r="F10" s="46">
        <f t="shared" si="1"/>
        <v>0.91929512547878045</v>
      </c>
      <c r="G10" s="36">
        <f t="shared" si="2"/>
        <v>4</v>
      </c>
      <c r="H10" s="38" t="s">
        <v>85</v>
      </c>
      <c r="J10" s="48">
        <f>IF(AB10="YES",Quiz!D10,Quiz!C10)</f>
        <v>0.91091999999999995</v>
      </c>
      <c r="K10" s="48">
        <f>IF(AB10="YES",HW!D10,HW!C10)</f>
        <v>0.91</v>
      </c>
      <c r="L10" s="48">
        <f>IF(AB10="YES",Participation!D10,Participation!C10)</f>
        <v>1</v>
      </c>
      <c r="M10" s="39">
        <f>'MT1'!F10</f>
        <v>0.91200000000000003</v>
      </c>
      <c r="N10" s="39">
        <f>'MT2'!F10</f>
        <v>0.99532710280373837</v>
      </c>
      <c r="O10" s="39">
        <f>Final!I10</f>
        <v>0.85245901639344257</v>
      </c>
      <c r="P10" s="46"/>
      <c r="R10" s="44">
        <f t="shared" si="3"/>
        <v>0.9202256949764227</v>
      </c>
      <c r="S10" s="49">
        <f t="shared" si="4"/>
        <v>9.3056949764225294E-4</v>
      </c>
      <c r="T10" s="44">
        <f t="shared" si="5"/>
        <v>0.92032791719864493</v>
      </c>
      <c r="U10" s="49">
        <f t="shared" si="6"/>
        <v>1.0327917198644787E-3</v>
      </c>
      <c r="V10" s="44">
        <f t="shared" si="7"/>
        <v>0.90028713114754089</v>
      </c>
      <c r="W10" s="46">
        <f t="shared" si="8"/>
        <v>-1.9007994331239564E-2</v>
      </c>
      <c r="AB10" s="36" t="s">
        <v>739</v>
      </c>
      <c r="AD10" s="48">
        <f t="shared" si="9"/>
        <v>0.91992870639906033</v>
      </c>
      <c r="AE10" s="50">
        <f t="shared" si="10"/>
        <v>-7.9287063990602924E-3</v>
      </c>
      <c r="AF10" s="50">
        <f t="shared" si="11"/>
        <v>7.5398396404678047E-2</v>
      </c>
      <c r="AG10" s="50">
        <f t="shared" si="12"/>
        <v>-6.7469690005617755E-2</v>
      </c>
      <c r="AI10" s="48">
        <v>0.91971931818181818</v>
      </c>
      <c r="AJ10" s="38" t="s">
        <v>86</v>
      </c>
      <c r="AK10" s="39">
        <v>0.9396488490827275</v>
      </c>
      <c r="AL10" s="38" t="s">
        <v>85</v>
      </c>
    </row>
    <row r="11" spans="1:38" x14ac:dyDescent="0.3">
      <c r="A11" s="36">
        <v>1</v>
      </c>
      <c r="B11" s="36">
        <v>1</v>
      </c>
      <c r="C11" t="s">
        <v>616</v>
      </c>
      <c r="D11" t="s">
        <v>522</v>
      </c>
      <c r="F11" s="46">
        <f t="shared" si="1"/>
        <v>0.85209103759767124</v>
      </c>
      <c r="G11" s="36">
        <f t="shared" si="2"/>
        <v>10</v>
      </c>
      <c r="H11" s="38" t="s">
        <v>83</v>
      </c>
      <c r="J11" s="48">
        <f>IF(AB11="YES",Quiz!D11,Quiz!C11)</f>
        <v>0.87511199999999978</v>
      </c>
      <c r="K11" s="48">
        <f>IF(AB11="YES",HW!D11,HW!C11)</f>
        <v>0.93</v>
      </c>
      <c r="L11" s="48">
        <f>IF(AB11="YES",Participation!D11,Participation!C11)</f>
        <v>1</v>
      </c>
      <c r="M11" s="39">
        <f>'MT1'!F11</f>
        <v>0.88400000000000001</v>
      </c>
      <c r="N11" s="39">
        <f>'MT2'!F11</f>
        <v>0.85504672897196254</v>
      </c>
      <c r="O11" s="39">
        <f>Final!I11</f>
        <v>0.74590163934426235</v>
      </c>
      <c r="P11" s="46"/>
      <c r="R11" s="44">
        <f t="shared" si="3"/>
        <v>0.84953315288630138</v>
      </c>
      <c r="S11" s="49">
        <f t="shared" si="4"/>
        <v>-2.5578847113698622E-3</v>
      </c>
      <c r="T11" s="44">
        <f t="shared" si="5"/>
        <v>0.84343448621963468</v>
      </c>
      <c r="U11" s="49">
        <f t="shared" si="6"/>
        <v>-8.6565513780365588E-3</v>
      </c>
      <c r="V11" s="44">
        <f t="shared" si="7"/>
        <v>0.85135211475409833</v>
      </c>
      <c r="W11" s="46">
        <f t="shared" si="8"/>
        <v>-7.3892284357290894E-4</v>
      </c>
      <c r="AA11" s="36">
        <v>1</v>
      </c>
      <c r="AB11" s="36" t="s">
        <v>739</v>
      </c>
      <c r="AD11" s="48">
        <f t="shared" si="9"/>
        <v>0.82831612277207489</v>
      </c>
      <c r="AE11" s="50">
        <f t="shared" si="10"/>
        <v>5.5683877227925116E-2</v>
      </c>
      <c r="AF11" s="50">
        <f t="shared" si="11"/>
        <v>2.6730606199887652E-2</v>
      </c>
      <c r="AG11" s="50">
        <f t="shared" si="12"/>
        <v>-8.2414483427812546E-2</v>
      </c>
      <c r="AI11" s="48">
        <v>0.92426704545454552</v>
      </c>
      <c r="AJ11" s="38" t="s">
        <v>86</v>
      </c>
      <c r="AK11" s="39">
        <v>0.86709890965732073</v>
      </c>
      <c r="AL11" s="38" t="s">
        <v>79</v>
      </c>
    </row>
    <row r="12" spans="1:38" x14ac:dyDescent="0.3">
      <c r="A12" s="36">
        <v>1</v>
      </c>
      <c r="B12" s="36">
        <v>1</v>
      </c>
      <c r="C12" t="s">
        <v>647</v>
      </c>
      <c r="D12" t="s">
        <v>648</v>
      </c>
      <c r="F12" s="46">
        <f t="shared" si="1"/>
        <v>0.53579527084261436</v>
      </c>
      <c r="G12" s="36">
        <f t="shared" si="2"/>
        <v>21</v>
      </c>
      <c r="H12" s="38" t="s">
        <v>80</v>
      </c>
      <c r="J12" s="48">
        <f>IF(AB12="YES",Quiz!D12,Quiz!C12)</f>
        <v>0.27799600000000002</v>
      </c>
      <c r="K12" s="48">
        <f>IF(AB12="YES",HW!D12,HW!C12)</f>
        <v>0.51333333333333331</v>
      </c>
      <c r="L12" s="48">
        <f>IF(AB12="YES",Participation!D12,Participation!C12)</f>
        <v>0.73076923076923073</v>
      </c>
      <c r="M12" s="39">
        <f>'MT1'!F12</f>
        <v>0.44</v>
      </c>
      <c r="N12" s="39">
        <f>'MT2'!F12</f>
        <v>0.44514018691588786</v>
      </c>
      <c r="O12" s="39">
        <f>Final!I12</f>
        <v>0.68852459016393441</v>
      </c>
      <c r="P12" s="46"/>
      <c r="R12" s="44">
        <f t="shared" si="3"/>
        <v>0.56443963426957144</v>
      </c>
      <c r="S12" s="49">
        <f t="shared" si="4"/>
        <v>2.8644363426957087E-2</v>
      </c>
      <c r="T12" s="44">
        <f t="shared" si="5"/>
        <v>0.53829104167697894</v>
      </c>
      <c r="U12" s="49">
        <f t="shared" si="6"/>
        <v>2.4957708343645857E-3</v>
      </c>
      <c r="V12" s="44">
        <f t="shared" si="7"/>
        <v>0.55845904182429595</v>
      </c>
      <c r="W12" s="46">
        <f t="shared" si="8"/>
        <v>2.2663770981681597E-2</v>
      </c>
      <c r="Z12" s="36">
        <v>1</v>
      </c>
      <c r="AB12" s="36" t="s">
        <v>739</v>
      </c>
      <c r="AD12" s="48">
        <f t="shared" si="9"/>
        <v>0.52455492569327411</v>
      </c>
      <c r="AE12" s="50">
        <f t="shared" si="10"/>
        <v>-8.4554925693274108E-2</v>
      </c>
      <c r="AF12" s="50">
        <f t="shared" si="11"/>
        <v>-7.9414738777386251E-2</v>
      </c>
      <c r="AG12" s="50">
        <f t="shared" si="12"/>
        <v>0.1639696644706603</v>
      </c>
      <c r="AI12" s="48">
        <v>0.40546250000000006</v>
      </c>
      <c r="AJ12" s="38" t="s">
        <v>18</v>
      </c>
      <c r="AK12" s="39">
        <v>0.35624950674974043</v>
      </c>
      <c r="AL12" s="38" t="s">
        <v>18</v>
      </c>
    </row>
    <row r="13" spans="1:38" x14ac:dyDescent="0.3">
      <c r="A13" s="36">
        <v>1</v>
      </c>
      <c r="B13" s="36">
        <v>1</v>
      </c>
      <c r="C13" t="s">
        <v>617</v>
      </c>
      <c r="D13" t="s">
        <v>448</v>
      </c>
      <c r="F13" s="46">
        <f t="shared" si="1"/>
        <v>0.95120038813135188</v>
      </c>
      <c r="G13" s="36">
        <f t="shared" si="2"/>
        <v>1</v>
      </c>
      <c r="H13" s="38" t="s">
        <v>85</v>
      </c>
      <c r="J13" s="48">
        <f>IF(AB13="YES",Quiz!D13,Quiz!C13)</f>
        <v>1</v>
      </c>
      <c r="K13" s="48">
        <f>IF(AB13="YES",HW!D13,HW!C13)</f>
        <v>0.95666666666666667</v>
      </c>
      <c r="L13" s="48">
        <f>IF(AB13="YES",Participation!D13,Participation!C13)</f>
        <v>1</v>
      </c>
      <c r="M13" s="39">
        <f>'MT1'!F13</f>
        <v>0.96399999999999997</v>
      </c>
      <c r="N13" s="39">
        <f>'MT2'!F13</f>
        <v>0.97350467289719622</v>
      </c>
      <c r="O13" s="39">
        <f>Final!I13</f>
        <v>0.89344262295081966</v>
      </c>
      <c r="P13" s="46"/>
      <c r="R13" s="44">
        <f t="shared" si="3"/>
        <v>0.94577820903483545</v>
      </c>
      <c r="S13" s="49">
        <f t="shared" si="4"/>
        <v>-5.4221790965164329E-3</v>
      </c>
      <c r="T13" s="44">
        <f t="shared" si="5"/>
        <v>0.95059302384965016</v>
      </c>
      <c r="U13" s="49">
        <f t="shared" si="6"/>
        <v>-6.0736428170171664E-4</v>
      </c>
      <c r="V13" s="44">
        <f t="shared" si="7"/>
        <v>0.94562431693989069</v>
      </c>
      <c r="W13" s="46">
        <f t="shared" si="8"/>
        <v>-5.576071191461196E-3</v>
      </c>
      <c r="AB13" s="36" t="s">
        <v>739</v>
      </c>
      <c r="AD13" s="48">
        <f t="shared" si="9"/>
        <v>0.94364909861600532</v>
      </c>
      <c r="AE13" s="50">
        <f t="shared" si="10"/>
        <v>2.0350901383994646E-2</v>
      </c>
      <c r="AF13" s="50">
        <f t="shared" si="11"/>
        <v>2.98555742811909E-2</v>
      </c>
      <c r="AG13" s="50">
        <f t="shared" si="12"/>
        <v>-5.0206475665185657E-2</v>
      </c>
      <c r="AI13" s="48">
        <v>0.9757499999999999</v>
      </c>
      <c r="AJ13" s="38" t="s">
        <v>85</v>
      </c>
      <c r="AK13" s="39">
        <v>0.94055711318795421</v>
      </c>
      <c r="AL13" s="38" t="s">
        <v>85</v>
      </c>
    </row>
    <row r="14" spans="1:38" s="86" customFormat="1" x14ac:dyDescent="0.3">
      <c r="A14" s="86">
        <v>0</v>
      </c>
      <c r="B14" s="86">
        <v>1</v>
      </c>
      <c r="C14" s="87" t="s">
        <v>242</v>
      </c>
      <c r="D14" s="87" t="s">
        <v>527</v>
      </c>
      <c r="F14" s="90"/>
      <c r="H14" s="89"/>
      <c r="J14" s="91"/>
      <c r="K14" s="91"/>
      <c r="L14" s="91"/>
      <c r="M14" s="92"/>
      <c r="N14" s="92"/>
      <c r="O14" s="92"/>
      <c r="P14" s="90"/>
      <c r="R14" s="93"/>
      <c r="S14" s="94"/>
      <c r="T14" s="93"/>
      <c r="U14" s="94"/>
      <c r="V14" s="93"/>
      <c r="W14" s="90"/>
      <c r="AD14" s="91"/>
      <c r="AE14" s="95"/>
      <c r="AF14" s="95"/>
      <c r="AG14" s="95"/>
      <c r="AI14" s="91"/>
      <c r="AJ14" s="89"/>
      <c r="AK14" s="92"/>
      <c r="AL14" s="89"/>
    </row>
    <row r="15" spans="1:38" x14ac:dyDescent="0.3">
      <c r="A15" s="36">
        <v>1</v>
      </c>
      <c r="B15" s="36">
        <v>1</v>
      </c>
      <c r="C15" t="s">
        <v>565</v>
      </c>
      <c r="D15" t="s">
        <v>203</v>
      </c>
      <c r="F15" s="46">
        <f t="shared" ref="F15:F27" si="13">(J15*$J$2+K15*$K$2+L15*$L$2+M15*$M$2+N15*$N$2+O15*$O$2)/$F$2+P15</f>
        <v>0.66042449978904194</v>
      </c>
      <c r="G15" s="36">
        <f t="shared" si="2"/>
        <v>14</v>
      </c>
      <c r="H15" s="38" t="s">
        <v>385</v>
      </c>
      <c r="J15" s="48">
        <f>IF(AB15="YES",Quiz!D15,Quiz!C15)</f>
        <v>0.86171599999999993</v>
      </c>
      <c r="K15" s="48">
        <f>IF(AB15="YES",HW!D15,HW!C15)</f>
        <v>0.77</v>
      </c>
      <c r="L15" s="48">
        <f>IF(AB15="YES",Participation!D15,Participation!C15)</f>
        <v>0.98076923076923073</v>
      </c>
      <c r="M15" s="39">
        <f>'MT1'!F15</f>
        <v>0.754</v>
      </c>
      <c r="N15" s="39">
        <f>'MT2'!F15</f>
        <v>0.46728971962616822</v>
      </c>
      <c r="O15" s="39">
        <f>Final!I15</f>
        <v>0.51639344262295084</v>
      </c>
      <c r="P15" s="46"/>
      <c r="R15" s="44">
        <f t="shared" si="3"/>
        <v>0.63805877754337992</v>
      </c>
      <c r="S15" s="49">
        <f t="shared" si="4"/>
        <v>-2.2365722245662023E-2</v>
      </c>
      <c r="T15" s="44">
        <f t="shared" si="5"/>
        <v>0.64824944421004649</v>
      </c>
      <c r="U15" s="49">
        <f t="shared" si="6"/>
        <v>-1.2175055578995453E-2</v>
      </c>
      <c r="V15" s="44">
        <f t="shared" si="7"/>
        <v>0.70870819482976033</v>
      </c>
      <c r="W15" s="46">
        <f t="shared" si="8"/>
        <v>4.8283695040718388E-2</v>
      </c>
      <c r="AB15" s="36" t="s">
        <v>739</v>
      </c>
      <c r="AD15" s="48">
        <f t="shared" si="9"/>
        <v>0.57922772074970641</v>
      </c>
      <c r="AE15" s="50">
        <f t="shared" si="10"/>
        <v>0.17477227925029359</v>
      </c>
      <c r="AF15" s="50">
        <f t="shared" si="11"/>
        <v>-0.11193800112353819</v>
      </c>
      <c r="AG15" s="50">
        <f t="shared" si="12"/>
        <v>-6.2834278126755572E-2</v>
      </c>
      <c r="AI15" s="48">
        <v>0.81755681818181825</v>
      </c>
      <c r="AJ15" s="38" t="s">
        <v>82</v>
      </c>
      <c r="AK15" s="39">
        <v>0.68974657320872279</v>
      </c>
      <c r="AL15" s="38" t="s">
        <v>84</v>
      </c>
    </row>
    <row r="16" spans="1:38" x14ac:dyDescent="0.3">
      <c r="A16" s="36">
        <v>1</v>
      </c>
      <c r="B16" s="36">
        <v>1</v>
      </c>
      <c r="C16" t="s">
        <v>618</v>
      </c>
      <c r="D16" t="s">
        <v>208</v>
      </c>
      <c r="F16" s="46">
        <f t="shared" si="13"/>
        <v>0.93849289934119806</v>
      </c>
      <c r="G16" s="36">
        <f t="shared" si="2"/>
        <v>2</v>
      </c>
      <c r="H16" s="38" t="s">
        <v>85</v>
      </c>
      <c r="J16" s="48">
        <f>IF(AB16="YES",Quiz!D16,Quiz!C16)</f>
        <v>0.89902000000000004</v>
      </c>
      <c r="K16" s="48">
        <f>IF(AB16="YES",HW!D16,HW!C16)</f>
        <v>0.94</v>
      </c>
      <c r="L16" s="48">
        <f>IF(AB16="YES",Participation!D16,Participation!C16)</f>
        <v>1</v>
      </c>
      <c r="M16" s="39">
        <f>'MT1'!F16</f>
        <v>0.91200000000000003</v>
      </c>
      <c r="N16" s="39">
        <f>'MT2'!F16</f>
        <v>0.92242990654205603</v>
      </c>
      <c r="O16" s="39">
        <f>Final!I16</f>
        <v>0.95901639344262291</v>
      </c>
      <c r="P16" s="46"/>
      <c r="R16" s="44">
        <f t="shared" si="3"/>
        <v>0.94287877704577561</v>
      </c>
      <c r="S16" s="49">
        <f t="shared" si="4"/>
        <v>4.3858777045775454E-3</v>
      </c>
      <c r="T16" s="44">
        <f t="shared" si="5"/>
        <v>0.93832544371244231</v>
      </c>
      <c r="U16" s="49">
        <f t="shared" si="6"/>
        <v>-1.6745562875575271E-4</v>
      </c>
      <c r="V16" s="44">
        <f t="shared" si="7"/>
        <v>0.94250864754098351</v>
      </c>
      <c r="W16" s="46">
        <f t="shared" si="8"/>
        <v>4.0157481997854516E-3</v>
      </c>
      <c r="AA16" s="36">
        <v>1</v>
      </c>
      <c r="AB16" s="36" t="s">
        <v>739</v>
      </c>
      <c r="AD16" s="48">
        <f t="shared" si="9"/>
        <v>0.93114876666155977</v>
      </c>
      <c r="AE16" s="50">
        <f t="shared" si="10"/>
        <v>-1.9148766661559735E-2</v>
      </c>
      <c r="AF16" s="50">
        <f t="shared" si="11"/>
        <v>-8.7188601195037352E-3</v>
      </c>
      <c r="AG16" s="50">
        <f t="shared" si="12"/>
        <v>2.7867626781063137E-2</v>
      </c>
      <c r="AI16" s="48">
        <v>0.91405909090909088</v>
      </c>
      <c r="AJ16" s="38" t="s">
        <v>86</v>
      </c>
      <c r="AK16" s="39">
        <v>0.88478311699550005</v>
      </c>
      <c r="AL16" s="38" t="s">
        <v>79</v>
      </c>
    </row>
    <row r="17" spans="1:38" x14ac:dyDescent="0.3">
      <c r="A17" s="36">
        <v>1</v>
      </c>
      <c r="B17" s="36">
        <v>1</v>
      </c>
      <c r="C17" t="s">
        <v>747</v>
      </c>
      <c r="D17" t="s">
        <v>748</v>
      </c>
      <c r="F17" s="46">
        <f t="shared" si="13"/>
        <v>0.77806728486798415</v>
      </c>
      <c r="G17" s="36">
        <f t="shared" si="2"/>
        <v>12</v>
      </c>
      <c r="H17" s="38" t="s">
        <v>87</v>
      </c>
      <c r="J17" s="48">
        <f>IF(AB17="YES",Quiz!D17,Quiz!C17)</f>
        <v>0.73404999999999998</v>
      </c>
      <c r="K17" s="48">
        <f>IF(AB17="YES",HW!D17,HW!C17)</f>
        <v>0.57666666666666666</v>
      </c>
      <c r="L17" s="48">
        <f>IF(AB17="YES",Participation!D17,Participation!C17)</f>
        <v>1</v>
      </c>
      <c r="M17" s="39">
        <f>'MT1'!F17</f>
        <v>0.77600000000000002</v>
      </c>
      <c r="N17" s="39">
        <f>'MT2'!F17</f>
        <v>0.76635514018691586</v>
      </c>
      <c r="O17" s="39">
        <f>Final!I17</f>
        <v>0.79508196721311475</v>
      </c>
      <c r="P17" s="46"/>
      <c r="R17" s="44">
        <f t="shared" si="3"/>
        <v>0.7829580942977602</v>
      </c>
      <c r="S17" s="49">
        <f t="shared" si="4"/>
        <v>4.890809429776044E-3</v>
      </c>
      <c r="T17" s="44">
        <f t="shared" si="5"/>
        <v>0.80044513133479722</v>
      </c>
      <c r="U17" s="49">
        <f t="shared" si="6"/>
        <v>2.2377846466813067E-2</v>
      </c>
      <c r="V17" s="44">
        <f t="shared" si="7"/>
        <v>0.78099532103825109</v>
      </c>
      <c r="W17" s="46">
        <f t="shared" si="8"/>
        <v>2.9280361702669344E-3</v>
      </c>
      <c r="AB17" s="36" t="s">
        <v>739</v>
      </c>
      <c r="AD17" s="48">
        <f t="shared" si="9"/>
        <v>0.77914570246667691</v>
      </c>
      <c r="AE17" s="50">
        <f t="shared" si="10"/>
        <v>-3.1457024666768918E-3</v>
      </c>
      <c r="AF17" s="50">
        <f t="shared" si="11"/>
        <v>-1.2790562279761053E-2</v>
      </c>
      <c r="AG17" s="50">
        <f t="shared" si="12"/>
        <v>1.5936264746437834E-2</v>
      </c>
      <c r="AI17" s="48">
        <v>0.80459062499999989</v>
      </c>
      <c r="AJ17" s="38" t="s">
        <v>81</v>
      </c>
      <c r="AK17" s="39">
        <v>0.75720949117341629</v>
      </c>
      <c r="AL17" s="38" t="s">
        <v>82</v>
      </c>
    </row>
    <row r="18" spans="1:38" x14ac:dyDescent="0.3">
      <c r="A18" s="36">
        <v>1</v>
      </c>
      <c r="B18" s="36">
        <v>1</v>
      </c>
      <c r="C18" t="s">
        <v>619</v>
      </c>
      <c r="D18" t="s">
        <v>620</v>
      </c>
      <c r="F18" s="46">
        <f t="shared" si="13"/>
        <v>0.8973841365263816</v>
      </c>
      <c r="G18" s="36">
        <f t="shared" si="2"/>
        <v>6</v>
      </c>
      <c r="H18" s="38" t="s">
        <v>86</v>
      </c>
      <c r="J18" s="48">
        <f>IF(AB18="YES",Quiz!D18,Quiz!C18)</f>
        <v>0.90628399999999998</v>
      </c>
      <c r="K18" s="48">
        <f>IF(AB18="YES",HW!D18,HW!C18)</f>
        <v>0.93</v>
      </c>
      <c r="L18" s="48">
        <f>IF(AB18="YES",Participation!D18,Participation!C18)</f>
        <v>0.82692307692307687</v>
      </c>
      <c r="M18" s="39">
        <f>'MT1'!F18</f>
        <v>1</v>
      </c>
      <c r="N18" s="39">
        <f>'MT2'!F18</f>
        <v>0.9995794392523365</v>
      </c>
      <c r="O18" s="39">
        <f>Final!I18</f>
        <v>0.77049180327868849</v>
      </c>
      <c r="P18" s="46"/>
      <c r="R18" s="44">
        <f t="shared" si="3"/>
        <v>0.89639526280709059</v>
      </c>
      <c r="S18" s="49">
        <f t="shared" si="4"/>
        <v>-9.8887371929101686E-4</v>
      </c>
      <c r="T18" s="44">
        <f t="shared" si="5"/>
        <v>0.89376015169597955</v>
      </c>
      <c r="U18" s="49">
        <f t="shared" si="6"/>
        <v>-3.6239848304020494E-3</v>
      </c>
      <c r="V18" s="44">
        <f t="shared" si="7"/>
        <v>0.87183531084489285</v>
      </c>
      <c r="W18" s="46">
        <f t="shared" si="8"/>
        <v>-2.5548825681488752E-2</v>
      </c>
      <c r="AB18" s="36" t="s">
        <v>739</v>
      </c>
      <c r="AD18" s="48">
        <f t="shared" si="9"/>
        <v>0.92335708084367507</v>
      </c>
      <c r="AE18" s="50">
        <f t="shared" si="10"/>
        <v>7.6642919156324929E-2</v>
      </c>
      <c r="AF18" s="50">
        <f t="shared" si="11"/>
        <v>7.6222358408661428E-2</v>
      </c>
      <c r="AG18" s="50">
        <f t="shared" si="12"/>
        <v>-0.15286527756498658</v>
      </c>
      <c r="AI18" s="48">
        <v>0.99050227272727276</v>
      </c>
      <c r="AJ18" s="38" t="s">
        <v>85</v>
      </c>
      <c r="AK18" s="39">
        <v>0.96599036863966758</v>
      </c>
      <c r="AL18" s="38" t="s">
        <v>85</v>
      </c>
    </row>
    <row r="19" spans="1:38" x14ac:dyDescent="0.3">
      <c r="A19" s="36">
        <v>1</v>
      </c>
      <c r="B19" s="36">
        <v>1</v>
      </c>
      <c r="C19" t="s">
        <v>619</v>
      </c>
      <c r="D19" t="s">
        <v>262</v>
      </c>
      <c r="F19" s="46">
        <f t="shared" si="13"/>
        <v>0.89000597457346797</v>
      </c>
      <c r="G19" s="36">
        <f t="shared" si="2"/>
        <v>7</v>
      </c>
      <c r="H19" s="38" t="s">
        <v>86</v>
      </c>
      <c r="J19" s="48">
        <f>IF(AB19="YES",Quiz!D19,Quiz!C19)</f>
        <v>0.90895199999999998</v>
      </c>
      <c r="K19" s="48">
        <f>IF(AB19="YES",HW!D19,HW!C19)</f>
        <v>0.92666666666666664</v>
      </c>
      <c r="L19" s="48">
        <f>IF(AB19="YES",Participation!D19,Participation!C19)</f>
        <v>0.82692307692307687</v>
      </c>
      <c r="M19" s="39">
        <f>'MT1'!F19</f>
        <v>1</v>
      </c>
      <c r="N19" s="39">
        <f>'MT2'!F19</f>
        <v>0.99990654205607488</v>
      </c>
      <c r="O19" s="39">
        <f>Final!I19</f>
        <v>0.74590163934426235</v>
      </c>
      <c r="P19" s="46"/>
      <c r="R19" s="44">
        <f t="shared" si="3"/>
        <v>0.88790086063718665</v>
      </c>
      <c r="S19" s="49">
        <f t="shared" si="4"/>
        <v>-2.105113936281322E-3</v>
      </c>
      <c r="T19" s="44">
        <f t="shared" si="5"/>
        <v>0.88593256434089029</v>
      </c>
      <c r="U19" s="49">
        <f t="shared" si="6"/>
        <v>-4.0734102325776789E-3</v>
      </c>
      <c r="V19" s="44">
        <f t="shared" si="7"/>
        <v>0.86253083270281616</v>
      </c>
      <c r="W19" s="46">
        <f t="shared" si="8"/>
        <v>-2.7475141870651809E-2</v>
      </c>
      <c r="AB19" s="36" t="s">
        <v>739</v>
      </c>
      <c r="AD19" s="48">
        <f t="shared" si="9"/>
        <v>0.91526939380011241</v>
      </c>
      <c r="AE19" s="50">
        <f t="shared" si="10"/>
        <v>8.4730606199887593E-2</v>
      </c>
      <c r="AF19" s="50">
        <f t="shared" si="11"/>
        <v>8.4637148255962469E-2</v>
      </c>
      <c r="AG19" s="50">
        <f t="shared" si="12"/>
        <v>-0.16936775445585006</v>
      </c>
      <c r="AI19" s="48">
        <v>0.98915795454545452</v>
      </c>
      <c r="AJ19" s="38" t="s">
        <v>85</v>
      </c>
      <c r="AK19" s="39">
        <v>0.96435588438906195</v>
      </c>
      <c r="AL19" s="38" t="s">
        <v>85</v>
      </c>
    </row>
    <row r="20" spans="1:38" x14ac:dyDescent="0.3">
      <c r="A20" s="36">
        <v>1</v>
      </c>
      <c r="B20" s="36">
        <v>1</v>
      </c>
      <c r="C20" t="s">
        <v>621</v>
      </c>
      <c r="D20" t="s">
        <v>688</v>
      </c>
      <c r="F20" s="46">
        <f t="shared" si="13"/>
        <v>0.51609567495020692</v>
      </c>
      <c r="G20" s="36">
        <f t="shared" si="2"/>
        <v>22</v>
      </c>
      <c r="H20" s="2" t="s">
        <v>18</v>
      </c>
      <c r="J20" s="48">
        <f>IF(AB20="YES",Quiz!D20,Quiz!C20)</f>
        <v>0.65895199999999998</v>
      </c>
      <c r="K20" s="48">
        <f>IF(AB20="YES",HW!D20,HW!C20)</f>
        <v>0.61</v>
      </c>
      <c r="L20" s="48">
        <f>IF(AB20="YES",Participation!D20,Participation!C20)</f>
        <v>0.875</v>
      </c>
      <c r="M20" s="39">
        <f>'MT1'!F20</f>
        <v>0.84</v>
      </c>
      <c r="N20" s="39">
        <f>'MT2'!F20</f>
        <v>0.45948598130841123</v>
      </c>
      <c r="O20" s="39">
        <f>Final!I20</f>
        <v>0.13934426229508196</v>
      </c>
      <c r="P20" s="46"/>
      <c r="R20" s="44">
        <f t="shared" si="3"/>
        <v>0.50022274994467431</v>
      </c>
      <c r="S20" s="49">
        <f t="shared" si="4"/>
        <v>-1.5872925005532612E-2</v>
      </c>
      <c r="T20" s="44">
        <f t="shared" si="5"/>
        <v>0.50566186105578548</v>
      </c>
      <c r="U20" s="49">
        <f t="shared" si="6"/>
        <v>-1.043381389442144E-2</v>
      </c>
      <c r="V20" s="44">
        <f t="shared" si="7"/>
        <v>0.53024809836065578</v>
      </c>
      <c r="W20" s="46">
        <f t="shared" si="8"/>
        <v>1.4152423410448867E-2</v>
      </c>
      <c r="AB20" s="36" t="s">
        <v>739</v>
      </c>
      <c r="AD20" s="48">
        <f t="shared" si="9"/>
        <v>0.47961008120116438</v>
      </c>
      <c r="AE20" s="50">
        <f t="shared" si="10"/>
        <v>0.36038991879883558</v>
      </c>
      <c r="AF20" s="50">
        <f t="shared" si="11"/>
        <v>-2.0124099892753156E-2</v>
      </c>
      <c r="AG20" s="50">
        <f t="shared" si="12"/>
        <v>-0.34026581890608243</v>
      </c>
      <c r="AI20" s="48">
        <v>0.77483749999999996</v>
      </c>
      <c r="AJ20" s="38" t="s">
        <v>87</v>
      </c>
      <c r="AK20" s="39">
        <v>0.6197712530287296</v>
      </c>
      <c r="AL20" s="38" t="s">
        <v>80</v>
      </c>
    </row>
    <row r="21" spans="1:38" x14ac:dyDescent="0.3">
      <c r="A21" s="36">
        <v>1</v>
      </c>
      <c r="B21" s="36">
        <v>1</v>
      </c>
      <c r="C21" t="s">
        <v>622</v>
      </c>
      <c r="D21" t="s">
        <v>396</v>
      </c>
      <c r="F21" s="46">
        <f t="shared" si="13"/>
        <v>0.91735223451304826</v>
      </c>
      <c r="G21" s="36">
        <f t="shared" si="2"/>
        <v>5</v>
      </c>
      <c r="H21" s="38" t="s">
        <v>85</v>
      </c>
      <c r="J21" s="48">
        <f>IF(AB21="YES",Quiz!D21,Quiz!C21)</f>
        <v>0.95184000000000002</v>
      </c>
      <c r="K21" s="48">
        <f>IF(AB21="YES",HW!D21,HW!C21)</f>
        <v>0.98333333333333328</v>
      </c>
      <c r="L21" s="48">
        <f>IF(AB21="YES",Participation!D21,Participation!C21)</f>
        <v>1</v>
      </c>
      <c r="M21" s="39">
        <f>'MT1'!F21</f>
        <v>0.97599999999999998</v>
      </c>
      <c r="N21" s="39">
        <f>'MT2'!F21</f>
        <v>0.86448598130841126</v>
      </c>
      <c r="O21" s="39">
        <f>Final!I21</f>
        <v>0.85245901639344257</v>
      </c>
      <c r="P21" s="46"/>
      <c r="R21" s="44">
        <f t="shared" si="3"/>
        <v>0.91352026057005353</v>
      </c>
      <c r="S21" s="49">
        <f t="shared" si="4"/>
        <v>-3.8319739429947264E-3</v>
      </c>
      <c r="T21" s="44">
        <f t="shared" si="5"/>
        <v>0.91002100131079433</v>
      </c>
      <c r="U21" s="49">
        <f t="shared" si="6"/>
        <v>-7.3312332022539284E-3</v>
      </c>
      <c r="V21" s="44">
        <f t="shared" si="7"/>
        <v>0.93056879781420743</v>
      </c>
      <c r="W21" s="46">
        <f t="shared" si="8"/>
        <v>1.3216563301159168E-2</v>
      </c>
      <c r="AB21" s="36" t="s">
        <v>739</v>
      </c>
      <c r="AD21" s="48">
        <f t="shared" si="9"/>
        <v>0.8976483325672846</v>
      </c>
      <c r="AE21" s="50">
        <f t="shared" si="10"/>
        <v>7.8351667432715377E-2</v>
      </c>
      <c r="AF21" s="50">
        <f t="shared" si="11"/>
        <v>-3.3162351258873346E-2</v>
      </c>
      <c r="AG21" s="50">
        <f t="shared" si="12"/>
        <v>-4.5189316173842031E-2</v>
      </c>
      <c r="AI21" s="48">
        <v>0.98799999999999999</v>
      </c>
      <c r="AJ21" s="38" t="s">
        <v>85</v>
      </c>
      <c r="AK21" s="39">
        <v>0.937377734510211</v>
      </c>
      <c r="AL21" s="38" t="s">
        <v>85</v>
      </c>
    </row>
    <row r="22" spans="1:38" x14ac:dyDescent="0.3">
      <c r="A22" s="36">
        <v>1</v>
      </c>
      <c r="B22" s="36">
        <v>1</v>
      </c>
      <c r="C22" t="s">
        <v>623</v>
      </c>
      <c r="D22" t="s">
        <v>74</v>
      </c>
      <c r="F22" s="46">
        <f t="shared" si="13"/>
        <v>0.78981095647821875</v>
      </c>
      <c r="G22" s="36">
        <f t="shared" si="2"/>
        <v>11</v>
      </c>
      <c r="H22" s="38" t="s">
        <v>81</v>
      </c>
      <c r="J22" s="48">
        <f>IF(AB22="YES",Quiz!D22,Quiz!C22)</f>
        <v>0.72954800000000009</v>
      </c>
      <c r="K22" s="48">
        <f>IF(AB22="YES",HW!D22,HW!C22)</f>
        <v>0.80666666666666664</v>
      </c>
      <c r="L22" s="48">
        <f>IF(AB22="YES",Participation!D22,Participation!C22)</f>
        <v>1</v>
      </c>
      <c r="M22" s="39">
        <f>'MT1'!F22</f>
        <v>0.78199999999999992</v>
      </c>
      <c r="N22" s="39">
        <f>'MT2'!F22</f>
        <v>0.66943925233644852</v>
      </c>
      <c r="O22" s="39">
        <f>Final!I22</f>
        <v>0.81967213114754101</v>
      </c>
      <c r="P22" s="46"/>
      <c r="R22" s="44">
        <f t="shared" si="3"/>
        <v>0.79650684053135412</v>
      </c>
      <c r="S22" s="49">
        <f t="shared" si="4"/>
        <v>6.6958840531353703E-3</v>
      </c>
      <c r="T22" s="44">
        <f t="shared" si="5"/>
        <v>0.78793809979061336</v>
      </c>
      <c r="U22" s="49">
        <f t="shared" si="6"/>
        <v>-1.8728566876053954E-3</v>
      </c>
      <c r="V22" s="44">
        <f t="shared" si="7"/>
        <v>0.81990388251366131</v>
      </c>
      <c r="W22" s="46">
        <f t="shared" si="8"/>
        <v>3.0092926035442558E-2</v>
      </c>
      <c r="AB22" s="36" t="s">
        <v>739</v>
      </c>
      <c r="AD22" s="48">
        <f t="shared" si="9"/>
        <v>0.75703712782799648</v>
      </c>
      <c r="AE22" s="50">
        <f t="shared" si="10"/>
        <v>2.4962872172003436E-2</v>
      </c>
      <c r="AF22" s="50">
        <f t="shared" si="11"/>
        <v>-8.7597875491547961E-2</v>
      </c>
      <c r="AG22" s="50">
        <f t="shared" si="12"/>
        <v>6.2635003319544524E-2</v>
      </c>
      <c r="AI22" s="48">
        <v>0.80403181818181813</v>
      </c>
      <c r="AJ22" s="38" t="s">
        <v>87</v>
      </c>
      <c r="AK22" s="39">
        <v>0.7097278989269642</v>
      </c>
      <c r="AL22" s="38" t="s">
        <v>82</v>
      </c>
    </row>
    <row r="23" spans="1:38" x14ac:dyDescent="0.3">
      <c r="A23" s="36">
        <v>1</v>
      </c>
      <c r="B23" s="36">
        <v>1</v>
      </c>
      <c r="C23" t="s">
        <v>624</v>
      </c>
      <c r="D23" t="s">
        <v>625</v>
      </c>
      <c r="F23" s="46">
        <f>(J23*$J$2+K23*$K$2+L23*$L$2+M23*$M$2+N23*$N$2+O23*$O$2)/$F$2+P23</f>
        <v>0.68439031083192892</v>
      </c>
      <c r="G23" s="36">
        <f t="shared" si="2"/>
        <v>13</v>
      </c>
      <c r="H23" s="38" t="s">
        <v>385</v>
      </c>
      <c r="J23" s="48">
        <f>IF(AB23="YES",Quiz!D23,Quiz!C23)</f>
        <v>0.78724399999999983</v>
      </c>
      <c r="K23" s="48">
        <f>IF(AB23="YES",HW!D23,HW!C23)</f>
        <v>0.83</v>
      </c>
      <c r="L23" s="48">
        <f>IF(AB23="YES",Participation!D23,Participation!C23)</f>
        <v>1</v>
      </c>
      <c r="M23" s="39">
        <f>'MT1'!F23</f>
        <v>0.68599999999999994</v>
      </c>
      <c r="N23" s="39">
        <f>'MT2'!F23</f>
        <v>0.80028037383177564</v>
      </c>
      <c r="O23" s="39">
        <f>Final!I23</f>
        <v>0.41803278688524592</v>
      </c>
      <c r="P23" s="46"/>
      <c r="R23" s="44">
        <f t="shared" si="3"/>
        <v>0.67296212314658765</v>
      </c>
      <c r="S23" s="49">
        <f t="shared" si="4"/>
        <v>-1.1428187685341262E-2</v>
      </c>
      <c r="T23" s="44">
        <f t="shared" si="5"/>
        <v>0.66821145647992108</v>
      </c>
      <c r="U23" s="49">
        <f t="shared" si="6"/>
        <v>-1.6178854352007832E-2</v>
      </c>
      <c r="V23" s="44">
        <f t="shared" si="7"/>
        <v>0.65541779508196729</v>
      </c>
      <c r="W23" s="46">
        <f t="shared" si="8"/>
        <v>-2.8972515749961625E-2</v>
      </c>
      <c r="AB23" s="36" t="s">
        <v>739</v>
      </c>
      <c r="AD23" s="48">
        <f t="shared" si="9"/>
        <v>0.63477105357234054</v>
      </c>
      <c r="AE23" s="50">
        <f t="shared" si="10"/>
        <v>5.1228946427659405E-2</v>
      </c>
      <c r="AF23" s="50">
        <f t="shared" si="11"/>
        <v>0.1655093202594351</v>
      </c>
      <c r="AG23" s="50">
        <f t="shared" si="12"/>
        <v>-0.21673826668709462</v>
      </c>
      <c r="AI23" s="48">
        <v>0.76171136363636371</v>
      </c>
      <c r="AJ23" s="38" t="s">
        <v>82</v>
      </c>
      <c r="AK23" s="39">
        <v>0.73562216164762895</v>
      </c>
      <c r="AL23" s="38" t="s">
        <v>82</v>
      </c>
    </row>
    <row r="24" spans="1:38" x14ac:dyDescent="0.3">
      <c r="A24" s="36">
        <v>1</v>
      </c>
      <c r="B24" s="36">
        <v>1</v>
      </c>
      <c r="C24" t="s">
        <v>626</v>
      </c>
      <c r="D24" t="s">
        <v>64</v>
      </c>
      <c r="F24" s="46">
        <f t="shared" si="13"/>
        <v>0.88796113712272096</v>
      </c>
      <c r="G24" s="36">
        <f t="shared" si="2"/>
        <v>8</v>
      </c>
      <c r="H24" s="38" t="s">
        <v>79</v>
      </c>
      <c r="J24" s="48">
        <f>IF(AB24="YES",Quiz!D24,Quiz!C24)</f>
        <v>0.90345999999999993</v>
      </c>
      <c r="K24" s="48">
        <f>IF(AB24="YES",HW!D24,HW!C24)</f>
        <v>0.93</v>
      </c>
      <c r="L24" s="48">
        <f>IF(AB24="YES",Participation!D24,Participation!C24)</f>
        <v>1</v>
      </c>
      <c r="M24" s="39">
        <f>'MT1'!F24</f>
        <v>0.9</v>
      </c>
      <c r="N24" s="39">
        <f>'MT2'!F24</f>
        <v>0.85668224299065421</v>
      </c>
      <c r="O24" s="39">
        <f>Final!I24</f>
        <v>0.84426229508196726</v>
      </c>
      <c r="P24" s="46"/>
      <c r="R24" s="44">
        <f t="shared" si="3"/>
        <v>0.88623904124746766</v>
      </c>
      <c r="S24" s="49">
        <f t="shared" si="4"/>
        <v>-1.7220958752532933E-3</v>
      </c>
      <c r="T24" s="44">
        <f t="shared" si="5"/>
        <v>0.88329015235857888</v>
      </c>
      <c r="U24" s="49">
        <f t="shared" si="6"/>
        <v>-4.6709847641420721E-3</v>
      </c>
      <c r="V24" s="44">
        <f t="shared" si="7"/>
        <v>0.8957808606557377</v>
      </c>
      <c r="W24" s="46">
        <f t="shared" si="8"/>
        <v>7.8197235330167425E-3</v>
      </c>
      <c r="AB24" s="36" t="s">
        <v>739</v>
      </c>
      <c r="AD24" s="48">
        <f t="shared" si="9"/>
        <v>0.86698151269087387</v>
      </c>
      <c r="AE24" s="50">
        <f t="shared" si="10"/>
        <v>3.3018487309126154E-2</v>
      </c>
      <c r="AF24" s="50">
        <f t="shared" si="11"/>
        <v>-1.029926970021966E-2</v>
      </c>
      <c r="AG24" s="50">
        <f t="shared" si="12"/>
        <v>-2.2719217608906606E-2</v>
      </c>
      <c r="AI24" s="48">
        <v>0.92457840909090927</v>
      </c>
      <c r="AJ24" s="38" t="s">
        <v>86</v>
      </c>
      <c r="AK24" s="39">
        <v>0.85971074766355138</v>
      </c>
      <c r="AL24" s="38" t="s">
        <v>83</v>
      </c>
    </row>
    <row r="25" spans="1:38" x14ac:dyDescent="0.3">
      <c r="A25" s="36">
        <v>1</v>
      </c>
      <c r="B25" s="36">
        <v>1</v>
      </c>
      <c r="C25" t="s">
        <v>627</v>
      </c>
      <c r="D25" t="s">
        <v>628</v>
      </c>
      <c r="F25" s="46">
        <f t="shared" si="13"/>
        <v>0.61433581381480473</v>
      </c>
      <c r="G25" s="36">
        <f t="shared" si="2"/>
        <v>18</v>
      </c>
      <c r="H25" s="38" t="s">
        <v>80</v>
      </c>
      <c r="J25" s="48">
        <f>IF(AB25="YES",Quiz!D25,Quiz!C25)</f>
        <v>0.47038000000000002</v>
      </c>
      <c r="K25" s="48">
        <f>IF(AB25="YES",HW!D25,HW!C25)</f>
        <v>0.66</v>
      </c>
      <c r="L25" s="48">
        <f>IF(AB25="YES",Participation!D25,Participation!C25)</f>
        <v>0.69230769230769229</v>
      </c>
      <c r="M25" s="39">
        <f>'MT1'!F25</f>
        <v>0.70399999999999996</v>
      </c>
      <c r="N25" s="39">
        <f>'MT2'!F25</f>
        <v>0.64485981308411211</v>
      </c>
      <c r="O25" s="39">
        <f>Final!I25</f>
        <v>0.54098360655737709</v>
      </c>
      <c r="P25" s="46"/>
      <c r="R25" s="44">
        <f t="shared" si="3"/>
        <v>0.63033090423867189</v>
      </c>
      <c r="S25" s="49">
        <f t="shared" si="4"/>
        <v>1.5995090423867153E-2</v>
      </c>
      <c r="T25" s="44">
        <f t="shared" si="5"/>
        <v>0.60926201534978297</v>
      </c>
      <c r="U25" s="49">
        <f t="shared" si="6"/>
        <v>-5.0737984650217616E-3</v>
      </c>
      <c r="V25" s="44">
        <f t="shared" si="7"/>
        <v>0.60670481399747789</v>
      </c>
      <c r="W25" s="46">
        <f t="shared" si="8"/>
        <v>-7.6309998173268445E-3</v>
      </c>
      <c r="AB25" s="36" t="s">
        <v>739</v>
      </c>
      <c r="AD25" s="48">
        <f t="shared" si="9"/>
        <v>0.62994780654716298</v>
      </c>
      <c r="AE25" s="50">
        <f t="shared" si="10"/>
        <v>7.4052193452836979E-2</v>
      </c>
      <c r="AF25" s="50">
        <f t="shared" si="11"/>
        <v>1.4912006536949129E-2</v>
      </c>
      <c r="AG25" s="50">
        <f t="shared" si="12"/>
        <v>-8.8964199989785886E-2</v>
      </c>
      <c r="AI25" s="48">
        <v>0.73829545454545453</v>
      </c>
      <c r="AJ25" s="38" t="s">
        <v>82</v>
      </c>
      <c r="AK25" s="39">
        <v>0.65333475250951878</v>
      </c>
      <c r="AL25" s="38" t="s">
        <v>80</v>
      </c>
    </row>
    <row r="26" spans="1:38" x14ac:dyDescent="0.3">
      <c r="A26" s="36">
        <v>1</v>
      </c>
      <c r="B26" s="36">
        <v>1</v>
      </c>
      <c r="C26" t="s">
        <v>345</v>
      </c>
      <c r="D26" t="s">
        <v>629</v>
      </c>
      <c r="F26" s="46">
        <f t="shared" si="13"/>
        <v>0.88009786913845067</v>
      </c>
      <c r="G26" s="36">
        <f t="shared" si="2"/>
        <v>9</v>
      </c>
      <c r="H26" s="38" t="s">
        <v>79</v>
      </c>
      <c r="J26" s="48">
        <f>IF(AB26="YES",Quiz!D26,Quiz!C26)</f>
        <v>0.78967600000000016</v>
      </c>
      <c r="K26" s="48">
        <f>IF(AB26="YES",HW!D26,HW!C26)</f>
        <v>0.94333333333333336</v>
      </c>
      <c r="L26" s="48">
        <f>IF(AB26="YES",Participation!D26,Participation!C26)</f>
        <v>1</v>
      </c>
      <c r="M26" s="39">
        <f>'MT1'!F26</f>
        <v>0.98399999999999999</v>
      </c>
      <c r="N26" s="39">
        <f>'MT2'!F26</f>
        <v>0.90654205607476634</v>
      </c>
      <c r="O26" s="39">
        <f>Final!I26</f>
        <v>0.76229508196721307</v>
      </c>
      <c r="P26" s="46"/>
      <c r="R26" s="44">
        <f t="shared" si="3"/>
        <v>0.89014474348716732</v>
      </c>
      <c r="S26" s="49">
        <f t="shared" si="4"/>
        <v>1.004687434871665E-2</v>
      </c>
      <c r="T26" s="44">
        <f t="shared" si="5"/>
        <v>0.87307170645013032</v>
      </c>
      <c r="U26" s="49">
        <f t="shared" si="6"/>
        <v>-7.0261626883203476E-3</v>
      </c>
      <c r="V26" s="44">
        <f t="shared" si="7"/>
        <v>0.87348682240437181</v>
      </c>
      <c r="W26" s="46">
        <f t="shared" si="8"/>
        <v>-6.6110467340788626E-3</v>
      </c>
      <c r="AB26" s="36" t="s">
        <v>739</v>
      </c>
      <c r="AD26" s="48">
        <f t="shared" si="9"/>
        <v>0.88427904601399321</v>
      </c>
      <c r="AE26" s="50">
        <f t="shared" si="10"/>
        <v>9.9720953986006777E-2</v>
      </c>
      <c r="AF26" s="50">
        <f t="shared" si="11"/>
        <v>2.2263010060773136E-2</v>
      </c>
      <c r="AG26" s="50">
        <f t="shared" si="12"/>
        <v>-0.12198396404678014</v>
      </c>
      <c r="AI26" s="48">
        <v>0.97184886363636369</v>
      </c>
      <c r="AJ26" s="38" t="s">
        <v>85</v>
      </c>
      <c r="AK26" s="39">
        <v>0.93717975943232934</v>
      </c>
      <c r="AL26" s="38" t="s">
        <v>85</v>
      </c>
    </row>
    <row r="27" spans="1:38" x14ac:dyDescent="0.3">
      <c r="A27" s="36">
        <v>1</v>
      </c>
      <c r="B27" s="36">
        <v>1</v>
      </c>
      <c r="C27" t="s">
        <v>630</v>
      </c>
      <c r="D27" t="s">
        <v>631</v>
      </c>
      <c r="F27" s="46">
        <f t="shared" si="13"/>
        <v>0.63736736724375664</v>
      </c>
      <c r="G27" s="36">
        <f t="shared" si="2"/>
        <v>17</v>
      </c>
      <c r="H27" s="38" t="s">
        <v>80</v>
      </c>
      <c r="J27" s="48">
        <f>IF(AB27="YES",Quiz!D27,Quiz!C27)</f>
        <v>0.75177999999999978</v>
      </c>
      <c r="K27" s="48">
        <f>IF(AB27="YES",HW!D27,HW!C27)</f>
        <v>0.74</v>
      </c>
      <c r="L27" s="48">
        <f>IF(AB27="YES",Participation!D27,Participation!C27)</f>
        <v>1</v>
      </c>
      <c r="M27" s="39">
        <f>'MT1'!F27</f>
        <v>0.72</v>
      </c>
      <c r="N27" s="39">
        <f>'MT2'!F27</f>
        <v>0.33570093457943923</v>
      </c>
      <c r="O27" s="39">
        <f>Final!I27</f>
        <v>0.5901639344262295</v>
      </c>
      <c r="P27" s="46"/>
      <c r="R27" s="44">
        <f t="shared" si="3"/>
        <v>0.62465485249306296</v>
      </c>
      <c r="S27" s="49">
        <f t="shared" si="4"/>
        <v>-1.2712514750693682E-2</v>
      </c>
      <c r="T27" s="44">
        <f t="shared" si="5"/>
        <v>0.62596374138195188</v>
      </c>
      <c r="U27" s="49">
        <f t="shared" si="6"/>
        <v>-1.1403625861804767E-2</v>
      </c>
      <c r="V27" s="44">
        <f t="shared" si="7"/>
        <v>0.71278397540983596</v>
      </c>
      <c r="W27" s="46">
        <f t="shared" si="8"/>
        <v>7.5416608166079313E-2</v>
      </c>
      <c r="AB27" s="36" t="s">
        <v>739</v>
      </c>
      <c r="AD27" s="48">
        <f t="shared" si="9"/>
        <v>0.54862162300188955</v>
      </c>
      <c r="AE27" s="50">
        <f t="shared" si="10"/>
        <v>0.17137837699811043</v>
      </c>
      <c r="AF27" s="50">
        <f t="shared" si="11"/>
        <v>-0.21292068842245032</v>
      </c>
      <c r="AG27" s="50">
        <f t="shared" si="12"/>
        <v>4.154231142433995E-2</v>
      </c>
      <c r="AI27" s="48">
        <v>0.73340681818181819</v>
      </c>
      <c r="AJ27" s="38" t="s">
        <v>82</v>
      </c>
      <c r="AK27" s="39">
        <v>0.57397901523018335</v>
      </c>
      <c r="AL27" s="38" t="s">
        <v>18</v>
      </c>
    </row>
    <row r="28" spans="1:38" s="86" customFormat="1" x14ac:dyDescent="0.3">
      <c r="A28" s="86">
        <v>0</v>
      </c>
      <c r="B28" s="86">
        <v>1</v>
      </c>
      <c r="C28" s="103" t="s">
        <v>632</v>
      </c>
      <c r="D28" s="103" t="s">
        <v>94</v>
      </c>
      <c r="F28" s="90"/>
      <c r="H28" s="89"/>
      <c r="J28" s="91"/>
      <c r="K28" s="91"/>
      <c r="L28" s="91"/>
      <c r="M28" s="92"/>
      <c r="N28" s="92"/>
      <c r="O28" s="92"/>
      <c r="P28" s="90"/>
      <c r="R28" s="93"/>
      <c r="S28" s="94"/>
      <c r="T28" s="93"/>
      <c r="U28" s="94"/>
      <c r="V28" s="93"/>
      <c r="W28" s="90"/>
      <c r="AB28" s="86" t="s">
        <v>739</v>
      </c>
      <c r="AD28" s="91"/>
      <c r="AE28" s="95"/>
      <c r="AF28" s="95"/>
      <c r="AG28" s="95"/>
      <c r="AI28" s="91">
        <v>0.4612181818181818</v>
      </c>
      <c r="AJ28" s="89" t="s">
        <v>18</v>
      </c>
      <c r="AK28" s="92">
        <v>0</v>
      </c>
      <c r="AL28" s="89"/>
    </row>
    <row r="29" spans="1:38" x14ac:dyDescent="0.3">
      <c r="A29" s="36">
        <v>1</v>
      </c>
      <c r="B29" s="36">
        <v>1</v>
      </c>
      <c r="C29" t="s">
        <v>633</v>
      </c>
      <c r="D29" t="s">
        <v>615</v>
      </c>
      <c r="F29" s="46">
        <f t="shared" ref="F29:F30" si="14">(J29*$J$2+K29*$K$2+L29*$L$2+M29*$M$2+N29*$N$2+O29*$O$2)/$F$2+P29</f>
        <v>0.5904344183395992</v>
      </c>
      <c r="G29" s="36">
        <f t="shared" si="2"/>
        <v>19</v>
      </c>
      <c r="H29" s="38" t="s">
        <v>80</v>
      </c>
      <c r="J29" s="48">
        <f>IF(AB29="YES",Quiz!D29,Quiz!C29)</f>
        <v>0.57777199999999995</v>
      </c>
      <c r="K29" s="48">
        <f>IF(AB29="YES",HW!D29,HW!C29)</f>
        <v>0.60666666666666669</v>
      </c>
      <c r="L29" s="48">
        <f>IF(AB29="YES",Participation!D29,Participation!C29)</f>
        <v>0.81730769230769229</v>
      </c>
      <c r="M29" s="39">
        <f>'MT1'!F29</f>
        <v>0.76400000000000001</v>
      </c>
      <c r="N29" s="39">
        <f>'MT2'!F29</f>
        <v>0.52336448598130836</v>
      </c>
      <c r="O29" s="39">
        <f>Final!I29</f>
        <v>0.44262295081967212</v>
      </c>
      <c r="P29" s="46"/>
      <c r="R29" s="44">
        <f t="shared" si="3"/>
        <v>0.59184135371066582</v>
      </c>
      <c r="S29" s="49">
        <f t="shared" si="4"/>
        <v>1.4069353710666199E-3</v>
      </c>
      <c r="T29" s="44">
        <f t="shared" si="5"/>
        <v>0.58863083519214732</v>
      </c>
      <c r="U29" s="49">
        <f t="shared" si="6"/>
        <v>-1.8035831474518815E-3</v>
      </c>
      <c r="V29" s="44">
        <f t="shared" si="7"/>
        <v>0.60720190142917185</v>
      </c>
      <c r="W29" s="46">
        <f t="shared" si="8"/>
        <v>1.6767483089572655E-2</v>
      </c>
      <c r="AB29" s="36" t="s">
        <v>739</v>
      </c>
      <c r="AD29" s="48">
        <f t="shared" si="9"/>
        <v>0.57666247893366018</v>
      </c>
      <c r="AE29" s="50">
        <f t="shared" si="10"/>
        <v>0.18733752106633983</v>
      </c>
      <c r="AF29" s="50">
        <f t="shared" si="11"/>
        <v>-5.3297992952351825E-2</v>
      </c>
      <c r="AG29" s="50">
        <f t="shared" si="12"/>
        <v>-0.13403952811398806</v>
      </c>
      <c r="AI29" s="48">
        <v>0.78969772727272736</v>
      </c>
      <c r="AJ29" s="38" t="s">
        <v>82</v>
      </c>
      <c r="AK29" s="39">
        <v>0.63331316199376941</v>
      </c>
      <c r="AL29" s="38" t="s">
        <v>80</v>
      </c>
    </row>
    <row r="30" spans="1:38" x14ac:dyDescent="0.3">
      <c r="A30" s="36">
        <v>1</v>
      </c>
      <c r="B30" s="36">
        <v>1</v>
      </c>
      <c r="C30" t="s">
        <v>634</v>
      </c>
      <c r="D30" t="s">
        <v>718</v>
      </c>
      <c r="F30" s="46">
        <f t="shared" si="14"/>
        <v>0.36443172782435707</v>
      </c>
      <c r="G30" s="36">
        <f t="shared" si="2"/>
        <v>25</v>
      </c>
      <c r="H30" s="38" t="s">
        <v>18</v>
      </c>
      <c r="J30" s="48">
        <f>IF(AB30="YES",Quiz!D30,Quiz!C30)</f>
        <v>0.43899310344827586</v>
      </c>
      <c r="K30" s="48">
        <f>IF(AB30="YES",HW!D30,HW!C30)</f>
        <v>0.21944444444444444</v>
      </c>
      <c r="L30" s="48">
        <f>IF(AB30="YES",Participation!D30,Participation!C30)</f>
        <v>0.47499999999999998</v>
      </c>
      <c r="M30" s="39">
        <f>'MT1'!F30</f>
        <v>0.52800000000000002</v>
      </c>
      <c r="N30" s="39">
        <f>'MT2'!F30</f>
        <v>0.38317757009345793</v>
      </c>
      <c r="O30" s="39">
        <f>Final!I30</f>
        <v>0.22950819672131148</v>
      </c>
      <c r="P30" s="46"/>
      <c r="R30" s="44">
        <f t="shared" si="3"/>
        <v>0.35614713053281055</v>
      </c>
      <c r="S30" s="49">
        <f t="shared" si="4"/>
        <v>-8.2845972915465138E-3</v>
      </c>
      <c r="T30" s="44">
        <f t="shared" si="5"/>
        <v>0.3805414259776807</v>
      </c>
      <c r="U30" s="49">
        <f t="shared" si="6"/>
        <v>1.6109698153323637E-2</v>
      </c>
      <c r="V30" s="44">
        <f t="shared" si="7"/>
        <v>0.35974526725708178</v>
      </c>
      <c r="W30" s="46">
        <f t="shared" si="8"/>
        <v>-4.6864605672752857E-3</v>
      </c>
      <c r="AD30" s="48">
        <f t="shared" si="9"/>
        <v>0.38022858893825645</v>
      </c>
      <c r="AE30" s="50">
        <f t="shared" si="10"/>
        <v>0.14777141106174357</v>
      </c>
      <c r="AF30" s="50">
        <f t="shared" si="11"/>
        <v>2.94898115520148E-3</v>
      </c>
      <c r="AG30" s="50">
        <f t="shared" si="12"/>
        <v>-0.15072039221694497</v>
      </c>
      <c r="AI30" s="48">
        <v>0.44959499999999997</v>
      </c>
      <c r="AJ30" s="38" t="s">
        <v>18</v>
      </c>
      <c r="AK30" s="39">
        <v>0.41002004861701119</v>
      </c>
      <c r="AL30" s="38" t="s">
        <v>18</v>
      </c>
    </row>
  </sheetData>
  <phoneticPr fontId="1" type="noConversion"/>
  <printOptions horizontalCentered="1" verticalCentered="1" gridLines="1"/>
  <pageMargins left="0.5" right="0.5" top="0.5" bottom="0.5" header="0.5" footer="0.5"/>
  <pageSetup scale="50" orientation="portrait" r:id="rId1"/>
  <headerFooter alignWithMargins="0"/>
  <legacy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O314"/>
  <sheetViews>
    <sheetView workbookViewId="0">
      <pane ySplit="1" topLeftCell="A206" activePane="bottomLeft" state="frozen"/>
      <selection pane="bottomLeft" activeCell="J219" sqref="J219"/>
    </sheetView>
  </sheetViews>
  <sheetFormatPr defaultColWidth="9" defaultRowHeight="14" x14ac:dyDescent="0.25"/>
  <cols>
    <col min="1" max="1" width="9" style="55"/>
    <col min="2" max="2" width="14.6328125" style="55" bestFit="1" customWidth="1"/>
    <col min="3" max="3" width="14.90625" style="55" bestFit="1" customWidth="1"/>
    <col min="4" max="6" width="9" style="57"/>
    <col min="7" max="7" width="9" style="117"/>
    <col min="8" max="8" width="9" style="118"/>
    <col min="9" max="9" width="9" style="119"/>
    <col min="10" max="275" width="9" style="55"/>
    <col min="276" max="16384" width="9" style="54"/>
  </cols>
  <sheetData>
    <row r="1" spans="1:275" s="52" customFormat="1" x14ac:dyDescent="0.25">
      <c r="A1" s="53" t="s">
        <v>285</v>
      </c>
      <c r="B1" s="53" t="s">
        <v>0</v>
      </c>
      <c r="C1" s="53" t="s">
        <v>72</v>
      </c>
      <c r="D1" s="56" t="s">
        <v>2</v>
      </c>
      <c r="E1" s="56" t="s">
        <v>15</v>
      </c>
      <c r="F1" s="56" t="s">
        <v>13</v>
      </c>
      <c r="G1" s="114" t="s">
        <v>7</v>
      </c>
      <c r="H1" s="115" t="s">
        <v>9</v>
      </c>
      <c r="I1" s="116" t="s">
        <v>10</v>
      </c>
      <c r="J1" s="53" t="s">
        <v>608</v>
      </c>
      <c r="K1" s="53"/>
      <c r="L1" s="53"/>
      <c r="M1" s="53"/>
      <c r="N1" s="53"/>
      <c r="O1" s="53"/>
      <c r="P1" s="53"/>
      <c r="Q1" s="53"/>
      <c r="R1" s="53"/>
      <c r="S1" s="53"/>
      <c r="T1" s="53"/>
      <c r="U1" s="53"/>
      <c r="V1" s="53"/>
      <c r="W1" s="53"/>
      <c r="X1" s="53"/>
      <c r="Y1" s="53"/>
      <c r="Z1" s="53"/>
      <c r="AA1" s="53"/>
      <c r="AB1" s="53"/>
      <c r="AC1" s="53"/>
      <c r="AD1" s="53"/>
      <c r="AE1" s="53"/>
      <c r="AF1" s="53"/>
      <c r="AG1" s="53"/>
      <c r="AH1" s="53"/>
      <c r="AI1" s="53"/>
      <c r="AJ1" s="53"/>
      <c r="AK1" s="53"/>
      <c r="AL1" s="53"/>
      <c r="AM1" s="53"/>
      <c r="AN1" s="53"/>
      <c r="AO1" s="53"/>
      <c r="AP1" s="53"/>
      <c r="AQ1" s="53"/>
      <c r="AR1" s="53"/>
      <c r="AS1" s="53"/>
      <c r="AT1" s="53"/>
      <c r="AU1" s="53"/>
      <c r="AV1" s="53"/>
      <c r="AW1" s="53"/>
      <c r="AX1" s="53"/>
      <c r="AY1" s="53"/>
      <c r="AZ1" s="53"/>
      <c r="BA1" s="53"/>
      <c r="BB1" s="53"/>
      <c r="BC1" s="53"/>
      <c r="BD1" s="53"/>
      <c r="BE1" s="53"/>
      <c r="BF1" s="53"/>
      <c r="BG1" s="53"/>
      <c r="BH1" s="53"/>
      <c r="BI1" s="53"/>
      <c r="BJ1" s="53"/>
      <c r="BK1" s="53"/>
      <c r="BL1" s="53"/>
      <c r="BM1" s="53"/>
      <c r="BN1" s="53"/>
      <c r="BO1" s="53"/>
      <c r="BP1" s="53"/>
      <c r="BQ1" s="53"/>
      <c r="BR1" s="53"/>
      <c r="BS1" s="53"/>
      <c r="BT1" s="53"/>
      <c r="BU1" s="53"/>
      <c r="BV1" s="53"/>
      <c r="BW1" s="53"/>
      <c r="BX1" s="53"/>
      <c r="BY1" s="53"/>
      <c r="BZ1" s="53"/>
      <c r="CA1" s="53"/>
      <c r="CB1" s="53"/>
      <c r="CC1" s="53"/>
      <c r="CD1" s="53"/>
      <c r="CE1" s="53"/>
      <c r="CF1" s="53"/>
      <c r="CG1" s="53"/>
      <c r="CH1" s="53"/>
      <c r="CI1" s="53"/>
      <c r="CJ1" s="53"/>
      <c r="CK1" s="53"/>
      <c r="CL1" s="53"/>
      <c r="CM1" s="53"/>
      <c r="CN1" s="53"/>
      <c r="CO1" s="53"/>
      <c r="CP1" s="53"/>
      <c r="CQ1" s="53"/>
      <c r="CR1" s="53"/>
      <c r="CS1" s="53"/>
      <c r="CT1" s="53"/>
      <c r="CU1" s="53"/>
      <c r="CV1" s="53"/>
      <c r="CW1" s="53"/>
      <c r="CX1" s="53"/>
      <c r="CY1" s="53"/>
      <c r="CZ1" s="53"/>
      <c r="DA1" s="53"/>
      <c r="DB1" s="53"/>
      <c r="DC1" s="53"/>
      <c r="DD1" s="53"/>
      <c r="DE1" s="53"/>
      <c r="DF1" s="53"/>
      <c r="DG1" s="53"/>
      <c r="DH1" s="53"/>
      <c r="DI1" s="53"/>
      <c r="DJ1" s="53"/>
      <c r="DK1" s="53"/>
      <c r="DL1" s="53"/>
      <c r="DM1" s="53"/>
      <c r="DN1" s="53"/>
      <c r="DO1" s="53"/>
      <c r="DP1" s="53"/>
      <c r="DQ1" s="53"/>
      <c r="DR1" s="53"/>
      <c r="DS1" s="53"/>
      <c r="DT1" s="53"/>
      <c r="DU1" s="53"/>
      <c r="DV1" s="53"/>
      <c r="DW1" s="53"/>
      <c r="DX1" s="53"/>
      <c r="DY1" s="53"/>
      <c r="DZ1" s="53"/>
      <c r="EA1" s="53"/>
      <c r="EB1" s="53"/>
      <c r="EC1" s="53"/>
      <c r="ED1" s="53"/>
      <c r="EE1" s="53"/>
      <c r="EF1" s="53"/>
      <c r="EG1" s="53"/>
      <c r="EH1" s="53"/>
      <c r="EI1" s="53"/>
      <c r="EJ1" s="53"/>
      <c r="EK1" s="53"/>
      <c r="EL1" s="53"/>
      <c r="EM1" s="53"/>
      <c r="EN1" s="53"/>
      <c r="EO1" s="53"/>
      <c r="EP1" s="53"/>
      <c r="EQ1" s="53"/>
      <c r="ER1" s="53"/>
      <c r="ES1" s="53"/>
      <c r="ET1" s="53"/>
      <c r="EU1" s="53"/>
      <c r="EV1" s="53"/>
      <c r="EW1" s="53"/>
      <c r="EX1" s="53"/>
      <c r="EY1" s="53"/>
      <c r="EZ1" s="53"/>
      <c r="FA1" s="53"/>
      <c r="FB1" s="53"/>
      <c r="FC1" s="53"/>
      <c r="FD1" s="53"/>
      <c r="FE1" s="53"/>
      <c r="FF1" s="53"/>
      <c r="FG1" s="53"/>
      <c r="FH1" s="53"/>
      <c r="FI1" s="53"/>
      <c r="FJ1" s="53"/>
      <c r="FK1" s="53"/>
      <c r="FL1" s="53"/>
      <c r="FM1" s="53"/>
      <c r="FN1" s="53"/>
      <c r="FO1" s="53"/>
      <c r="FP1" s="53"/>
      <c r="FQ1" s="53"/>
      <c r="FR1" s="53"/>
      <c r="FS1" s="53"/>
      <c r="FT1" s="53"/>
      <c r="FU1" s="53"/>
      <c r="FV1" s="53"/>
      <c r="FW1" s="53"/>
      <c r="FX1" s="53"/>
      <c r="FY1" s="53"/>
      <c r="FZ1" s="53"/>
      <c r="GA1" s="53"/>
      <c r="GB1" s="53"/>
      <c r="GC1" s="53"/>
      <c r="GD1" s="53"/>
      <c r="GE1" s="53"/>
      <c r="GF1" s="53"/>
      <c r="GG1" s="53"/>
      <c r="GH1" s="53"/>
      <c r="GI1" s="53"/>
      <c r="GJ1" s="53"/>
      <c r="GK1" s="53"/>
      <c r="GL1" s="53"/>
      <c r="GM1" s="53"/>
      <c r="GN1" s="53"/>
      <c r="GO1" s="53"/>
      <c r="GP1" s="53"/>
      <c r="GQ1" s="53"/>
      <c r="GR1" s="53"/>
      <c r="GS1" s="53"/>
      <c r="GT1" s="53"/>
      <c r="GU1" s="53"/>
      <c r="GV1" s="53"/>
      <c r="GW1" s="53"/>
      <c r="GX1" s="53"/>
      <c r="GY1" s="53"/>
      <c r="GZ1" s="53"/>
      <c r="HA1" s="53"/>
      <c r="HB1" s="53"/>
      <c r="HC1" s="53"/>
      <c r="HD1" s="53"/>
      <c r="HE1" s="53"/>
      <c r="HF1" s="53"/>
      <c r="HG1" s="53"/>
      <c r="HH1" s="53"/>
      <c r="HI1" s="53"/>
      <c r="HJ1" s="53"/>
      <c r="HK1" s="53"/>
      <c r="HL1" s="53"/>
      <c r="HM1" s="53"/>
      <c r="HN1" s="53"/>
      <c r="HO1" s="53"/>
      <c r="HP1" s="53"/>
      <c r="HQ1" s="53"/>
      <c r="HR1" s="53"/>
      <c r="HS1" s="53"/>
      <c r="HT1" s="53"/>
      <c r="HU1" s="53"/>
      <c r="HV1" s="53"/>
      <c r="HW1" s="53"/>
      <c r="HX1" s="53"/>
      <c r="HY1" s="53"/>
      <c r="HZ1" s="53"/>
      <c r="IA1" s="53"/>
      <c r="IB1" s="53"/>
      <c r="IC1" s="53"/>
      <c r="ID1" s="53"/>
      <c r="IE1" s="53"/>
      <c r="IF1" s="53"/>
      <c r="IG1" s="53"/>
      <c r="IH1" s="53"/>
      <c r="II1" s="53"/>
      <c r="IJ1" s="53"/>
      <c r="IK1" s="53"/>
      <c r="IL1" s="53"/>
      <c r="IM1" s="53"/>
      <c r="IN1" s="53"/>
      <c r="IO1" s="53"/>
      <c r="IP1" s="53"/>
      <c r="IQ1" s="53"/>
      <c r="IR1" s="53"/>
      <c r="IS1" s="53"/>
      <c r="IT1" s="53"/>
      <c r="IU1" s="53"/>
      <c r="IV1" s="53"/>
      <c r="IW1" s="53"/>
      <c r="IX1" s="53"/>
      <c r="IY1" s="53"/>
      <c r="IZ1" s="53"/>
      <c r="JA1" s="53"/>
      <c r="JB1" s="53"/>
      <c r="JC1" s="53"/>
      <c r="JD1" s="53"/>
      <c r="JE1" s="53"/>
      <c r="JF1" s="53"/>
      <c r="JG1" s="53"/>
      <c r="JH1" s="53"/>
      <c r="JI1" s="53"/>
      <c r="JJ1" s="53"/>
      <c r="JK1" s="53"/>
      <c r="JL1" s="53"/>
      <c r="JM1" s="53"/>
      <c r="JN1" s="53"/>
      <c r="JO1" s="53"/>
    </row>
    <row r="2" spans="1:275" s="55" customFormat="1" x14ac:dyDescent="0.25">
      <c r="A2" s="55" t="s">
        <v>284</v>
      </c>
      <c r="B2" s="55" t="s">
        <v>63</v>
      </c>
      <c r="C2" s="55" t="s">
        <v>64</v>
      </c>
      <c r="D2" s="57">
        <v>0.97956528642531471</v>
      </c>
      <c r="E2" s="57">
        <v>0.99879605565608398</v>
      </c>
      <c r="F2" s="57">
        <v>0.99879605565608398</v>
      </c>
      <c r="G2" s="117">
        <v>0.99879605565608398</v>
      </c>
      <c r="H2" s="118">
        <v>1</v>
      </c>
      <c r="I2" s="119" t="s">
        <v>85</v>
      </c>
    </row>
    <row r="3" spans="1:275" s="55" customFormat="1" x14ac:dyDescent="0.25">
      <c r="A3" s="55" t="s">
        <v>282</v>
      </c>
      <c r="B3" s="55" t="s">
        <v>176</v>
      </c>
      <c r="C3" s="55" t="s">
        <v>177</v>
      </c>
      <c r="D3" s="57">
        <v>0.98667334780502414</v>
      </c>
      <c r="E3" s="57">
        <v>0.98667334780502414</v>
      </c>
      <c r="F3" s="57">
        <v>0.98667334780502414</v>
      </c>
      <c r="G3" s="117">
        <v>0.98667334780502414</v>
      </c>
      <c r="H3" s="118">
        <v>1</v>
      </c>
      <c r="I3" s="119" t="s">
        <v>85</v>
      </c>
    </row>
    <row r="4" spans="1:275" s="55" customFormat="1" x14ac:dyDescent="0.25">
      <c r="A4" s="55" t="s">
        <v>284</v>
      </c>
      <c r="B4" s="55" t="s">
        <v>45</v>
      </c>
      <c r="C4" s="55" t="s">
        <v>77</v>
      </c>
      <c r="D4" s="57">
        <v>0.96974979768327141</v>
      </c>
      <c r="E4" s="57">
        <v>0.98282672076019451</v>
      </c>
      <c r="F4" s="57">
        <v>0.98282672076019451</v>
      </c>
      <c r="G4" s="117">
        <v>0.98282672076019451</v>
      </c>
      <c r="H4" s="118">
        <v>2</v>
      </c>
      <c r="I4" s="119" t="s">
        <v>85</v>
      </c>
    </row>
    <row r="5" spans="1:275" s="55" customFormat="1" x14ac:dyDescent="0.25">
      <c r="A5" s="55" t="s">
        <v>284</v>
      </c>
      <c r="B5" s="55" t="s">
        <v>129</v>
      </c>
      <c r="C5" s="55" t="s">
        <v>39</v>
      </c>
      <c r="D5" s="57">
        <v>0.9785480943738657</v>
      </c>
      <c r="E5" s="57">
        <v>0.98188142770719899</v>
      </c>
      <c r="F5" s="57">
        <v>0.98188142770719899</v>
      </c>
      <c r="G5" s="117">
        <v>0.98188142770719899</v>
      </c>
      <c r="H5" s="118">
        <v>1</v>
      </c>
      <c r="I5" s="120" t="s">
        <v>85</v>
      </c>
    </row>
    <row r="6" spans="1:275" s="55" customFormat="1" x14ac:dyDescent="0.25">
      <c r="A6" s="55" t="s">
        <v>386</v>
      </c>
      <c r="B6" s="55" t="s">
        <v>295</v>
      </c>
      <c r="C6" s="55" t="s">
        <v>296</v>
      </c>
      <c r="D6" s="58">
        <v>0.95981931620710603</v>
      </c>
      <c r="E6" s="58">
        <v>0.97981931620710605</v>
      </c>
      <c r="F6" s="58">
        <v>0.97981931620710605</v>
      </c>
      <c r="G6" s="121">
        <v>0.97981931620710605</v>
      </c>
      <c r="H6" s="118">
        <v>1</v>
      </c>
      <c r="I6" s="120" t="s">
        <v>85</v>
      </c>
    </row>
    <row r="7" spans="1:275" s="55" customFormat="1" x14ac:dyDescent="0.25">
      <c r="A7" s="55" t="s">
        <v>284</v>
      </c>
      <c r="B7" s="55" t="s">
        <v>112</v>
      </c>
      <c r="C7" s="55" t="s">
        <v>113</v>
      </c>
      <c r="D7" s="57">
        <v>0.96189608699693274</v>
      </c>
      <c r="E7" s="57">
        <v>0.97935371411557681</v>
      </c>
      <c r="F7" s="57">
        <v>0.97935371411557681</v>
      </c>
      <c r="G7" s="117">
        <v>0.97935371411557681</v>
      </c>
      <c r="H7" s="118">
        <v>2</v>
      </c>
      <c r="I7" s="120" t="s">
        <v>85</v>
      </c>
    </row>
    <row r="8" spans="1:275" s="55" customFormat="1" x14ac:dyDescent="0.25">
      <c r="A8" s="55" t="s">
        <v>607</v>
      </c>
      <c r="B8" s="55" t="s">
        <v>333</v>
      </c>
      <c r="C8" s="55" t="s">
        <v>593</v>
      </c>
      <c r="D8" s="57"/>
      <c r="E8" s="57"/>
      <c r="F8" s="57"/>
      <c r="G8" s="117">
        <v>0.97624774606086095</v>
      </c>
      <c r="H8" s="118">
        <v>1</v>
      </c>
      <c r="I8" s="117" t="s">
        <v>85</v>
      </c>
    </row>
    <row r="9" spans="1:275" s="55" customFormat="1" x14ac:dyDescent="0.25">
      <c r="A9" s="55" t="s">
        <v>283</v>
      </c>
      <c r="B9" s="55" t="s">
        <v>249</v>
      </c>
      <c r="C9" s="55" t="s">
        <v>277</v>
      </c>
      <c r="D9" s="58">
        <v>0.96963675128871019</v>
      </c>
      <c r="E9" s="58">
        <v>0.97425213590409476</v>
      </c>
      <c r="F9" s="58">
        <v>0.97425213590409476</v>
      </c>
      <c r="G9" s="121">
        <v>0.97425213590409476</v>
      </c>
      <c r="H9" s="118">
        <v>1</v>
      </c>
      <c r="I9" s="120" t="s">
        <v>85</v>
      </c>
    </row>
    <row r="10" spans="1:275" s="55" customFormat="1" x14ac:dyDescent="0.25">
      <c r="A10" s="55" t="s">
        <v>282</v>
      </c>
      <c r="B10" s="55" t="s">
        <v>206</v>
      </c>
      <c r="C10" s="55" t="s">
        <v>147</v>
      </c>
      <c r="D10" s="57">
        <v>0.92901433216132256</v>
      </c>
      <c r="E10" s="57">
        <v>0.97219615034314077</v>
      </c>
      <c r="F10" s="57">
        <v>0.97219615034314077</v>
      </c>
      <c r="G10" s="117">
        <v>0.97219615034314077</v>
      </c>
      <c r="H10" s="118">
        <v>2</v>
      </c>
      <c r="I10" s="119" t="s">
        <v>85</v>
      </c>
    </row>
    <row r="11" spans="1:275" s="55" customFormat="1" x14ac:dyDescent="0.25">
      <c r="A11" s="55" t="s">
        <v>284</v>
      </c>
      <c r="B11" s="55" t="s">
        <v>50</v>
      </c>
      <c r="C11" s="55" t="s">
        <v>51</v>
      </c>
      <c r="D11" s="57">
        <v>0.94041273714216655</v>
      </c>
      <c r="E11" s="57">
        <v>0.97041273714216658</v>
      </c>
      <c r="F11" s="57">
        <v>0.97041273714216658</v>
      </c>
      <c r="G11" s="117">
        <v>0.97041273714216658</v>
      </c>
      <c r="H11" s="118">
        <v>3</v>
      </c>
      <c r="I11" s="120" t="s">
        <v>85</v>
      </c>
    </row>
    <row r="12" spans="1:275" s="55" customFormat="1" x14ac:dyDescent="0.25">
      <c r="A12" s="55" t="s">
        <v>435</v>
      </c>
      <c r="B12" s="57" t="s">
        <v>395</v>
      </c>
      <c r="C12" s="57" t="s">
        <v>396</v>
      </c>
      <c r="D12" s="57">
        <v>0.94329953025962454</v>
      </c>
      <c r="E12" s="57">
        <v>0.96877572073581497</v>
      </c>
      <c r="F12" s="57">
        <v>0.96877572073581497</v>
      </c>
      <c r="G12" s="117">
        <v>0.96877572073581497</v>
      </c>
      <c r="H12" s="118">
        <v>1</v>
      </c>
      <c r="I12" s="120" t="s">
        <v>85</v>
      </c>
    </row>
    <row r="13" spans="1:275" s="55" customFormat="1" x14ac:dyDescent="0.25">
      <c r="A13" s="55" t="s">
        <v>284</v>
      </c>
      <c r="B13" s="55" t="s">
        <v>54</v>
      </c>
      <c r="C13" s="55" t="s">
        <v>55</v>
      </c>
      <c r="D13" s="57">
        <v>0.95876681862364865</v>
      </c>
      <c r="E13" s="57">
        <v>0.96581599895151748</v>
      </c>
      <c r="F13" s="57">
        <v>0.96581599895151748</v>
      </c>
      <c r="G13" s="117">
        <v>0.96581599895151748</v>
      </c>
      <c r="H13" s="118">
        <v>4</v>
      </c>
      <c r="I13" s="120" t="s">
        <v>85</v>
      </c>
    </row>
    <row r="14" spans="1:275" s="55" customFormat="1" x14ac:dyDescent="0.25">
      <c r="A14" s="55" t="s">
        <v>282</v>
      </c>
      <c r="B14" s="55" t="s">
        <v>142</v>
      </c>
      <c r="C14" s="55" t="s">
        <v>64</v>
      </c>
      <c r="D14" s="57">
        <v>0.96406781576662604</v>
      </c>
      <c r="E14" s="57">
        <v>0.96406781576662604</v>
      </c>
      <c r="F14" s="57">
        <v>0.96406781576662604</v>
      </c>
      <c r="G14" s="117">
        <v>0.96406781576662604</v>
      </c>
      <c r="H14" s="118">
        <v>3</v>
      </c>
      <c r="I14" s="119" t="s">
        <v>85</v>
      </c>
    </row>
    <row r="15" spans="1:275" s="55" customFormat="1" x14ac:dyDescent="0.25">
      <c r="A15" s="55" t="s">
        <v>283</v>
      </c>
      <c r="B15" s="55" t="s">
        <v>264</v>
      </c>
      <c r="C15" s="55" t="s">
        <v>265</v>
      </c>
      <c r="D15" s="58">
        <v>0.95862356454296183</v>
      </c>
      <c r="E15" s="58">
        <v>0.95862356454296183</v>
      </c>
      <c r="F15" s="58">
        <v>0.95862356454296183</v>
      </c>
      <c r="G15" s="121">
        <v>0.95862356454296183</v>
      </c>
      <c r="H15" s="118">
        <v>2</v>
      </c>
      <c r="I15" s="120" t="s">
        <v>85</v>
      </c>
    </row>
    <row r="16" spans="1:275" s="55" customFormat="1" x14ac:dyDescent="0.25">
      <c r="A16" s="55" t="s">
        <v>282</v>
      </c>
      <c r="B16" s="55" t="s">
        <v>193</v>
      </c>
      <c r="C16" s="55" t="s">
        <v>194</v>
      </c>
      <c r="D16" s="57">
        <v>0.94292824309482159</v>
      </c>
      <c r="E16" s="57">
        <v>0.95801021030793632</v>
      </c>
      <c r="F16" s="57">
        <v>0.95801021030793632</v>
      </c>
      <c r="G16" s="117">
        <v>0.95801021030793632</v>
      </c>
      <c r="H16" s="118">
        <v>4</v>
      </c>
      <c r="I16" s="119" t="s">
        <v>85</v>
      </c>
    </row>
    <row r="17" spans="1:9" s="55" customFormat="1" x14ac:dyDescent="0.25">
      <c r="A17" s="55" t="s">
        <v>283</v>
      </c>
      <c r="B17" s="55" t="s">
        <v>274</v>
      </c>
      <c r="C17" s="55" t="s">
        <v>275</v>
      </c>
      <c r="D17" s="58">
        <v>0.91776648149002316</v>
      </c>
      <c r="E17" s="58">
        <v>0.95786937359235913</v>
      </c>
      <c r="F17" s="58">
        <v>0.95786937359235913</v>
      </c>
      <c r="G17" s="121">
        <v>0.95786937359235913</v>
      </c>
      <c r="H17" s="118">
        <v>3</v>
      </c>
      <c r="I17" s="120" t="s">
        <v>85</v>
      </c>
    </row>
    <row r="18" spans="1:9" s="55" customFormat="1" x14ac:dyDescent="0.25">
      <c r="A18" s="55" t="s">
        <v>283</v>
      </c>
      <c r="B18" s="59" t="s">
        <v>244</v>
      </c>
      <c r="C18" s="59" t="s">
        <v>245</v>
      </c>
      <c r="D18" s="60">
        <v>0.94822208219536619</v>
      </c>
      <c r="E18" s="60">
        <v>0.95626556045623579</v>
      </c>
      <c r="F18" s="60">
        <v>0.95626556045623579</v>
      </c>
      <c r="G18" s="122">
        <v>0.95626556045623579</v>
      </c>
      <c r="H18" s="123">
        <v>4</v>
      </c>
      <c r="I18" s="124" t="s">
        <v>85</v>
      </c>
    </row>
    <row r="19" spans="1:9" s="55" customFormat="1" x14ac:dyDescent="0.25">
      <c r="A19" s="55" t="s">
        <v>282</v>
      </c>
      <c r="B19" s="55" t="s">
        <v>179</v>
      </c>
      <c r="C19" s="55" t="s">
        <v>101</v>
      </c>
      <c r="D19" s="57">
        <v>0.94772612633268372</v>
      </c>
      <c r="E19" s="57">
        <v>0.95215235584088043</v>
      </c>
      <c r="F19" s="57">
        <v>0.95215235584088043</v>
      </c>
      <c r="G19" s="117">
        <v>0.95215235584088043</v>
      </c>
      <c r="H19" s="118">
        <v>5</v>
      </c>
      <c r="I19" s="119" t="s">
        <v>85</v>
      </c>
    </row>
    <row r="20" spans="1:9" s="55" customFormat="1" x14ac:dyDescent="0.3">
      <c r="A20" s="113" t="s">
        <v>771</v>
      </c>
      <c r="B20" t="s">
        <v>617</v>
      </c>
      <c r="C20" t="s">
        <v>448</v>
      </c>
      <c r="D20" s="36"/>
      <c r="E20" s="57"/>
      <c r="F20" s="57"/>
      <c r="G20" s="125">
        <v>0.95120038813135188</v>
      </c>
      <c r="H20" s="126">
        <v>1</v>
      </c>
      <c r="I20" s="126" t="s">
        <v>85</v>
      </c>
    </row>
    <row r="21" spans="1:9" s="55" customFormat="1" x14ac:dyDescent="0.25">
      <c r="A21" s="55" t="s">
        <v>386</v>
      </c>
      <c r="B21" s="55" t="s">
        <v>324</v>
      </c>
      <c r="C21" s="55" t="s">
        <v>245</v>
      </c>
      <c r="D21" s="58">
        <v>0.92977696124615294</v>
      </c>
      <c r="E21" s="58">
        <v>0.95045263692182858</v>
      </c>
      <c r="F21" s="58">
        <v>0.95045263692182858</v>
      </c>
      <c r="G21" s="121">
        <v>0.95045263692182858</v>
      </c>
      <c r="H21" s="118">
        <v>2</v>
      </c>
      <c r="I21" s="120" t="s">
        <v>85</v>
      </c>
    </row>
    <row r="22" spans="1:9" s="55" customFormat="1" x14ac:dyDescent="0.25">
      <c r="A22" s="55" t="s">
        <v>435</v>
      </c>
      <c r="B22" s="57" t="s">
        <v>397</v>
      </c>
      <c r="C22" s="57" t="s">
        <v>398</v>
      </c>
      <c r="D22" s="57">
        <v>0.90646865595720161</v>
      </c>
      <c r="E22" s="57">
        <v>0.94669773855069095</v>
      </c>
      <c r="F22" s="57">
        <v>0.94669773855069095</v>
      </c>
      <c r="G22" s="117">
        <v>0.94669773855069095</v>
      </c>
      <c r="H22" s="118">
        <v>2</v>
      </c>
      <c r="I22" s="120" t="s">
        <v>85</v>
      </c>
    </row>
    <row r="23" spans="1:9" s="55" customFormat="1" x14ac:dyDescent="0.25">
      <c r="A23" s="55" t="s">
        <v>282</v>
      </c>
      <c r="B23" s="55" t="s">
        <v>50</v>
      </c>
      <c r="C23" s="55" t="s">
        <v>209</v>
      </c>
      <c r="D23" s="57">
        <v>0.93892352623579489</v>
      </c>
      <c r="E23" s="57">
        <v>0.94580877213743419</v>
      </c>
      <c r="F23" s="57">
        <v>0.94580877213743419</v>
      </c>
      <c r="G23" s="117">
        <v>0.94580877213743419</v>
      </c>
      <c r="H23" s="118">
        <v>6</v>
      </c>
      <c r="I23" s="119" t="s">
        <v>85</v>
      </c>
    </row>
    <row r="24" spans="1:9" s="55" customFormat="1" x14ac:dyDescent="0.25">
      <c r="A24" s="55" t="s">
        <v>282</v>
      </c>
      <c r="B24" s="55" t="s">
        <v>195</v>
      </c>
      <c r="C24" s="55" t="s">
        <v>196</v>
      </c>
      <c r="D24" s="57">
        <v>0.94483733089158095</v>
      </c>
      <c r="E24" s="57">
        <v>0.94483733089158095</v>
      </c>
      <c r="F24" s="57">
        <v>0.94483733089158095</v>
      </c>
      <c r="G24" s="117">
        <v>0.94483733089158095</v>
      </c>
      <c r="H24" s="118">
        <v>7</v>
      </c>
      <c r="I24" s="119" t="s">
        <v>85</v>
      </c>
    </row>
    <row r="25" spans="1:9" s="55" customFormat="1" x14ac:dyDescent="0.25">
      <c r="A25" s="55" t="s">
        <v>282</v>
      </c>
      <c r="B25" s="55" t="s">
        <v>213</v>
      </c>
      <c r="C25" s="55" t="s">
        <v>214</v>
      </c>
      <c r="D25" s="57">
        <v>0.93371124908935599</v>
      </c>
      <c r="E25" s="57">
        <v>0.942711249089356</v>
      </c>
      <c r="F25" s="57">
        <v>0.942711249089356</v>
      </c>
      <c r="G25" s="117">
        <v>0.942711249089356</v>
      </c>
      <c r="H25" s="118">
        <v>8</v>
      </c>
      <c r="I25" s="119" t="s">
        <v>85</v>
      </c>
    </row>
    <row r="26" spans="1:9" s="55" customFormat="1" x14ac:dyDescent="0.25">
      <c r="A26" s="55" t="s">
        <v>282</v>
      </c>
      <c r="B26" s="55" t="s">
        <v>161</v>
      </c>
      <c r="C26" s="55" t="s">
        <v>162</v>
      </c>
      <c r="D26" s="57">
        <v>0.94190432782447586</v>
      </c>
      <c r="E26" s="57">
        <v>0.94190432782447586</v>
      </c>
      <c r="F26" s="57">
        <v>0.94190432782447586</v>
      </c>
      <c r="G26" s="117">
        <v>0.94190432782447586</v>
      </c>
      <c r="H26" s="118">
        <v>9</v>
      </c>
      <c r="I26" s="119" t="s">
        <v>85</v>
      </c>
    </row>
    <row r="27" spans="1:9" s="55" customFormat="1" x14ac:dyDescent="0.25">
      <c r="A27" s="55" t="s">
        <v>386</v>
      </c>
      <c r="B27" s="55" t="s">
        <v>360</v>
      </c>
      <c r="C27" s="55" t="s">
        <v>361</v>
      </c>
      <c r="D27" s="58">
        <v>0.93736038356049667</v>
      </c>
      <c r="E27" s="58">
        <v>0.94047726667737974</v>
      </c>
      <c r="F27" s="58">
        <v>0.94047726667737974</v>
      </c>
      <c r="G27" s="121">
        <v>0.94047726667737974</v>
      </c>
      <c r="H27" s="118">
        <v>3</v>
      </c>
      <c r="I27" s="120" t="s">
        <v>85</v>
      </c>
    </row>
    <row r="28" spans="1:9" s="55" customFormat="1" x14ac:dyDescent="0.25">
      <c r="A28" s="55" t="s">
        <v>607</v>
      </c>
      <c r="B28" s="55" t="s">
        <v>542</v>
      </c>
      <c r="C28" s="55" t="s">
        <v>543</v>
      </c>
      <c r="D28" s="57"/>
      <c r="E28" s="57"/>
      <c r="F28" s="57"/>
      <c r="G28" s="117">
        <v>0.93909866676236009</v>
      </c>
      <c r="H28" s="118">
        <v>2</v>
      </c>
      <c r="I28" s="117" t="s">
        <v>85</v>
      </c>
    </row>
    <row r="29" spans="1:9" s="55" customFormat="1" x14ac:dyDescent="0.3">
      <c r="A29" s="113" t="s">
        <v>771</v>
      </c>
      <c r="B29" t="s">
        <v>618</v>
      </c>
      <c r="C29" t="s">
        <v>208</v>
      </c>
      <c r="D29" s="36"/>
      <c r="E29" s="57"/>
      <c r="F29" s="57"/>
      <c r="G29" s="125">
        <v>0.93849289934119806</v>
      </c>
      <c r="H29" s="126">
        <v>2</v>
      </c>
      <c r="I29" s="126" t="s">
        <v>85</v>
      </c>
    </row>
    <row r="30" spans="1:9" s="55" customFormat="1" x14ac:dyDescent="0.25">
      <c r="A30" s="55" t="s">
        <v>435</v>
      </c>
      <c r="B30" s="57" t="s">
        <v>403</v>
      </c>
      <c r="C30" s="57" t="s">
        <v>404</v>
      </c>
      <c r="D30" s="57">
        <v>0.92264742419797463</v>
      </c>
      <c r="E30" s="57">
        <v>0.93614742419797459</v>
      </c>
      <c r="F30" s="57">
        <v>0.93614742419797459</v>
      </c>
      <c r="G30" s="117">
        <v>0.93614742419797459</v>
      </c>
      <c r="H30" s="118">
        <v>3</v>
      </c>
      <c r="I30" s="120" t="s">
        <v>85</v>
      </c>
    </row>
    <row r="31" spans="1:9" s="55" customFormat="1" x14ac:dyDescent="0.25">
      <c r="A31" s="55" t="s">
        <v>607</v>
      </c>
      <c r="B31" s="55" t="s">
        <v>551</v>
      </c>
      <c r="C31" s="55" t="s">
        <v>552</v>
      </c>
      <c r="D31" s="57"/>
      <c r="E31" s="57"/>
      <c r="F31" s="57"/>
      <c r="G31" s="117">
        <v>0.93512034253114285</v>
      </c>
      <c r="H31" s="118">
        <v>3</v>
      </c>
      <c r="I31" s="117" t="s">
        <v>85</v>
      </c>
    </row>
    <row r="32" spans="1:9" s="55" customFormat="1" x14ac:dyDescent="0.25">
      <c r="A32" s="55" t="s">
        <v>607</v>
      </c>
      <c r="B32" s="55" t="s">
        <v>566</v>
      </c>
      <c r="C32" s="55" t="s">
        <v>567</v>
      </c>
      <c r="D32" s="57"/>
      <c r="E32" s="57"/>
      <c r="F32" s="57"/>
      <c r="G32" s="117">
        <v>0.93386436427964514</v>
      </c>
      <c r="H32" s="118">
        <v>4</v>
      </c>
      <c r="I32" s="117" t="s">
        <v>85</v>
      </c>
    </row>
    <row r="33" spans="1:9" s="55" customFormat="1" x14ac:dyDescent="0.25">
      <c r="A33" s="55" t="s">
        <v>435</v>
      </c>
      <c r="B33" s="57" t="s">
        <v>406</v>
      </c>
      <c r="C33" s="57" t="s">
        <v>407</v>
      </c>
      <c r="D33" s="57">
        <v>0.89163659445631449</v>
      </c>
      <c r="E33" s="57">
        <v>0.93343325564952739</v>
      </c>
      <c r="F33" s="57">
        <v>0.93343325564952739</v>
      </c>
      <c r="G33" s="117">
        <v>0.93343325564952739</v>
      </c>
      <c r="H33" s="118">
        <v>4</v>
      </c>
      <c r="I33" s="120" t="s">
        <v>85</v>
      </c>
    </row>
    <row r="34" spans="1:9" s="55" customFormat="1" x14ac:dyDescent="0.25">
      <c r="A34" s="55" t="s">
        <v>435</v>
      </c>
      <c r="B34" s="57" t="s">
        <v>417</v>
      </c>
      <c r="C34" s="57" t="s">
        <v>418</v>
      </c>
      <c r="D34" s="57">
        <v>0.91524926034959941</v>
      </c>
      <c r="E34" s="57">
        <v>0.93024926034959943</v>
      </c>
      <c r="F34" s="57">
        <v>0.93024926034959943</v>
      </c>
      <c r="G34" s="117">
        <v>0.93024926034959943</v>
      </c>
      <c r="H34" s="118">
        <v>5</v>
      </c>
      <c r="I34" s="120" t="s">
        <v>85</v>
      </c>
    </row>
    <row r="35" spans="1:9" s="55" customFormat="1" x14ac:dyDescent="0.25">
      <c r="A35" s="55" t="s">
        <v>607</v>
      </c>
      <c r="B35" s="55" t="s">
        <v>568</v>
      </c>
      <c r="C35" s="55" t="s">
        <v>569</v>
      </c>
      <c r="D35" s="57"/>
      <c r="E35" s="57"/>
      <c r="F35" s="57"/>
      <c r="G35" s="117">
        <v>0.92977749917392161</v>
      </c>
      <c r="H35" s="118">
        <v>5</v>
      </c>
      <c r="I35" s="117" t="s">
        <v>85</v>
      </c>
    </row>
    <row r="36" spans="1:9" s="55" customFormat="1" x14ac:dyDescent="0.25">
      <c r="A36" s="55" t="s">
        <v>283</v>
      </c>
      <c r="B36" s="59" t="s">
        <v>259</v>
      </c>
      <c r="C36" s="59" t="s">
        <v>260</v>
      </c>
      <c r="D36" s="60">
        <v>0.9281084094692017</v>
      </c>
      <c r="E36" s="60">
        <v>0.92854319207789737</v>
      </c>
      <c r="F36" s="60">
        <v>0.92854319207789737</v>
      </c>
      <c r="G36" s="122">
        <v>0.92854319207789737</v>
      </c>
      <c r="H36" s="123">
        <v>5</v>
      </c>
      <c r="I36" s="124" t="s">
        <v>85</v>
      </c>
    </row>
    <row r="37" spans="1:9" s="55" customFormat="1" x14ac:dyDescent="0.25">
      <c r="A37" s="55" t="s">
        <v>284</v>
      </c>
      <c r="B37" s="55" t="s">
        <v>46</v>
      </c>
      <c r="C37" s="55" t="s">
        <v>47</v>
      </c>
      <c r="D37" s="57">
        <v>0.92551744980295425</v>
      </c>
      <c r="E37" s="57">
        <v>0.92551744980295425</v>
      </c>
      <c r="F37" s="57">
        <v>0.92551744980295425</v>
      </c>
      <c r="G37" s="117">
        <v>0.92551744980295425</v>
      </c>
      <c r="H37" s="118">
        <v>5</v>
      </c>
      <c r="I37" s="120" t="s">
        <v>85</v>
      </c>
    </row>
    <row r="38" spans="1:9" s="55" customFormat="1" x14ac:dyDescent="0.25">
      <c r="A38" s="55" t="s">
        <v>282</v>
      </c>
      <c r="B38" s="55" t="s">
        <v>200</v>
      </c>
      <c r="C38" s="55" t="s">
        <v>201</v>
      </c>
      <c r="D38" s="57">
        <v>0.92514669884902756</v>
      </c>
      <c r="E38" s="57">
        <v>0.92514669884902756</v>
      </c>
      <c r="F38" s="57">
        <v>0.92514669884902756</v>
      </c>
      <c r="G38" s="117">
        <v>0.92514669884902756</v>
      </c>
      <c r="H38" s="118">
        <v>10</v>
      </c>
      <c r="I38" s="119" t="s">
        <v>85</v>
      </c>
    </row>
    <row r="39" spans="1:9" s="55" customFormat="1" x14ac:dyDescent="0.3">
      <c r="A39" s="113" t="s">
        <v>771</v>
      </c>
      <c r="B39" t="s">
        <v>612</v>
      </c>
      <c r="C39" t="s">
        <v>706</v>
      </c>
      <c r="D39" s="36"/>
      <c r="E39" s="57"/>
      <c r="F39" s="57"/>
      <c r="G39" s="125">
        <v>0.92318892597926561</v>
      </c>
      <c r="H39" s="126">
        <v>3</v>
      </c>
      <c r="I39" s="126" t="s">
        <v>85</v>
      </c>
    </row>
    <row r="40" spans="1:9" s="55" customFormat="1" x14ac:dyDescent="0.25">
      <c r="A40" s="55" t="s">
        <v>607</v>
      </c>
      <c r="B40" s="55" t="s">
        <v>570</v>
      </c>
      <c r="C40" s="55" t="s">
        <v>571</v>
      </c>
      <c r="D40" s="57"/>
      <c r="E40" s="57"/>
      <c r="F40" s="57"/>
      <c r="G40" s="117">
        <v>0.9223946541814021</v>
      </c>
      <c r="H40" s="118">
        <v>6</v>
      </c>
      <c r="I40" s="117" t="s">
        <v>85</v>
      </c>
    </row>
    <row r="41" spans="1:9" s="55" customFormat="1" x14ac:dyDescent="0.25">
      <c r="A41" s="55" t="s">
        <v>282</v>
      </c>
      <c r="B41" s="55" t="s">
        <v>140</v>
      </c>
      <c r="C41" s="55" t="s">
        <v>141</v>
      </c>
      <c r="D41" s="57">
        <v>0.90717863476227789</v>
      </c>
      <c r="E41" s="57">
        <v>0.9221786347622779</v>
      </c>
      <c r="F41" s="57">
        <v>0.9221786347622779</v>
      </c>
      <c r="G41" s="117">
        <v>0.9221786347622779</v>
      </c>
      <c r="H41" s="118">
        <v>11</v>
      </c>
      <c r="I41" s="119" t="s">
        <v>85</v>
      </c>
    </row>
    <row r="42" spans="1:9" s="55" customFormat="1" x14ac:dyDescent="0.25">
      <c r="A42" s="55" t="s">
        <v>284</v>
      </c>
      <c r="B42" s="55" t="s">
        <v>88</v>
      </c>
      <c r="C42" s="55" t="s">
        <v>89</v>
      </c>
      <c r="D42" s="57">
        <v>0.91933487434180483</v>
      </c>
      <c r="E42" s="57">
        <v>0.92130208745655895</v>
      </c>
      <c r="F42" s="57">
        <v>0.92130208745655895</v>
      </c>
      <c r="G42" s="117">
        <v>0.92130208745655895</v>
      </c>
      <c r="H42" s="118">
        <v>3</v>
      </c>
      <c r="I42" s="120" t="s">
        <v>85</v>
      </c>
    </row>
    <row r="43" spans="1:9" s="55" customFormat="1" x14ac:dyDescent="0.25">
      <c r="A43" s="55" t="s">
        <v>283</v>
      </c>
      <c r="B43" s="59" t="s">
        <v>251</v>
      </c>
      <c r="C43" s="59" t="s">
        <v>89</v>
      </c>
      <c r="D43" s="60">
        <v>0.91642144538190728</v>
      </c>
      <c r="E43" s="60">
        <v>0.92042144538190729</v>
      </c>
      <c r="F43" s="60">
        <v>0.92042144538190729</v>
      </c>
      <c r="G43" s="122">
        <v>0.92042144538190729</v>
      </c>
      <c r="H43" s="123">
        <v>6</v>
      </c>
      <c r="I43" s="124" t="s">
        <v>85</v>
      </c>
    </row>
    <row r="44" spans="1:9" s="55" customFormat="1" x14ac:dyDescent="0.25">
      <c r="A44" s="55" t="s">
        <v>284</v>
      </c>
      <c r="B44" s="55" t="s">
        <v>118</v>
      </c>
      <c r="C44" s="55" t="s">
        <v>119</v>
      </c>
      <c r="D44" s="57">
        <v>0.91081402779068688</v>
      </c>
      <c r="E44" s="57">
        <v>0.91941051901875703</v>
      </c>
      <c r="F44" s="57">
        <v>0.91941051901875703</v>
      </c>
      <c r="G44" s="117">
        <v>0.91941051901875703</v>
      </c>
      <c r="H44" s="118">
        <v>4</v>
      </c>
      <c r="I44" s="120" t="s">
        <v>85</v>
      </c>
    </row>
    <row r="45" spans="1:9" s="55" customFormat="1" x14ac:dyDescent="0.3">
      <c r="A45" s="113" t="s">
        <v>771</v>
      </c>
      <c r="B45" t="s">
        <v>614</v>
      </c>
      <c r="C45" t="s">
        <v>615</v>
      </c>
      <c r="D45" s="36"/>
      <c r="E45" s="57"/>
      <c r="F45" s="57"/>
      <c r="G45" s="125">
        <v>0.91929512547878045</v>
      </c>
      <c r="H45" s="126">
        <v>4</v>
      </c>
      <c r="I45" s="126" t="s">
        <v>85</v>
      </c>
    </row>
    <row r="46" spans="1:9" s="55" customFormat="1" x14ac:dyDescent="0.3">
      <c r="A46" s="113" t="s">
        <v>771</v>
      </c>
      <c r="B46" t="s">
        <v>622</v>
      </c>
      <c r="C46" t="s">
        <v>396</v>
      </c>
      <c r="D46" s="36"/>
      <c r="E46" s="57"/>
      <c r="F46" s="57"/>
      <c r="G46" s="125">
        <v>0.91735223451304826</v>
      </c>
      <c r="H46" s="126">
        <v>5</v>
      </c>
      <c r="I46" s="126" t="s">
        <v>85</v>
      </c>
    </row>
    <row r="47" spans="1:9" s="55" customFormat="1" x14ac:dyDescent="0.25">
      <c r="A47" s="55" t="s">
        <v>607</v>
      </c>
      <c r="B47" s="55" t="s">
        <v>536</v>
      </c>
      <c r="C47" s="55" t="s">
        <v>119</v>
      </c>
      <c r="D47" s="57"/>
      <c r="E47" s="57"/>
      <c r="F47" s="57"/>
      <c r="G47" s="117">
        <v>0.91678516508322916</v>
      </c>
      <c r="H47" s="118">
        <v>7</v>
      </c>
      <c r="I47" s="117" t="s">
        <v>85</v>
      </c>
    </row>
    <row r="48" spans="1:9" s="55" customFormat="1" x14ac:dyDescent="0.25">
      <c r="A48" s="55" t="s">
        <v>435</v>
      </c>
      <c r="B48" s="57" t="s">
        <v>421</v>
      </c>
      <c r="C48" s="57" t="s">
        <v>422</v>
      </c>
      <c r="D48" s="57">
        <v>0.87648398762805058</v>
      </c>
      <c r="E48" s="57">
        <v>0.91665065429471726</v>
      </c>
      <c r="F48" s="57">
        <v>0.91665065429471726</v>
      </c>
      <c r="G48" s="117">
        <v>0.91665065429471726</v>
      </c>
      <c r="H48" s="118">
        <v>6</v>
      </c>
      <c r="I48" s="120" t="s">
        <v>85</v>
      </c>
    </row>
    <row r="49" spans="1:9" s="55" customFormat="1" x14ac:dyDescent="0.25">
      <c r="A49" s="55" t="s">
        <v>284</v>
      </c>
      <c r="B49" s="55" t="s">
        <v>97</v>
      </c>
      <c r="C49" s="55" t="s">
        <v>136</v>
      </c>
      <c r="D49" s="57">
        <v>0.88198479888646819</v>
      </c>
      <c r="E49" s="57">
        <v>0.9155543936900562</v>
      </c>
      <c r="F49" s="57">
        <v>0.9155543936900562</v>
      </c>
      <c r="G49" s="117">
        <v>0.9155543936900562</v>
      </c>
      <c r="H49" s="118">
        <v>5</v>
      </c>
      <c r="I49" s="120" t="s">
        <v>86</v>
      </c>
    </row>
    <row r="50" spans="1:9" s="55" customFormat="1" x14ac:dyDescent="0.25">
      <c r="A50" s="55" t="s">
        <v>514</v>
      </c>
      <c r="B50" s="55" t="s">
        <v>443</v>
      </c>
      <c r="C50" s="55" t="s">
        <v>483</v>
      </c>
      <c r="D50" s="57"/>
      <c r="E50" s="57"/>
      <c r="F50" s="57"/>
      <c r="G50" s="117">
        <v>0.91521322207289746</v>
      </c>
      <c r="H50" s="118">
        <v>1</v>
      </c>
      <c r="I50" s="117" t="s">
        <v>85</v>
      </c>
    </row>
    <row r="51" spans="1:9" s="55" customFormat="1" x14ac:dyDescent="0.25">
      <c r="A51" s="55" t="s">
        <v>282</v>
      </c>
      <c r="B51" s="55" t="s">
        <v>197</v>
      </c>
      <c r="C51" s="55" t="s">
        <v>53</v>
      </c>
      <c r="D51" s="57">
        <v>0.89921628666281617</v>
      </c>
      <c r="E51" s="57">
        <v>0.91421628666281618</v>
      </c>
      <c r="F51" s="57">
        <v>0.91421628666281618</v>
      </c>
      <c r="G51" s="117">
        <v>0.91421628666281618</v>
      </c>
      <c r="H51" s="118">
        <v>12</v>
      </c>
      <c r="I51" s="119" t="s">
        <v>85</v>
      </c>
    </row>
    <row r="52" spans="1:9" s="55" customFormat="1" x14ac:dyDescent="0.25">
      <c r="A52" s="55" t="s">
        <v>435</v>
      </c>
      <c r="B52" s="57" t="s">
        <v>414</v>
      </c>
      <c r="C52" s="57" t="s">
        <v>415</v>
      </c>
      <c r="D52" s="57">
        <v>0.88882864057501165</v>
      </c>
      <c r="E52" s="57">
        <v>0.91332864057501162</v>
      </c>
      <c r="F52" s="57">
        <v>0.91332864057501162</v>
      </c>
      <c r="G52" s="117">
        <v>0.91332864057501162</v>
      </c>
      <c r="H52" s="118">
        <v>7</v>
      </c>
      <c r="I52" s="120" t="s">
        <v>85</v>
      </c>
    </row>
    <row r="53" spans="1:9" s="55" customFormat="1" x14ac:dyDescent="0.25">
      <c r="A53" s="55" t="s">
        <v>386</v>
      </c>
      <c r="B53" s="55" t="s">
        <v>342</v>
      </c>
      <c r="C53" s="55" t="s">
        <v>343</v>
      </c>
      <c r="D53" s="58">
        <v>0.91188662772438911</v>
      </c>
      <c r="E53" s="57">
        <v>0.91188662772438911</v>
      </c>
      <c r="F53" s="57">
        <v>0.91188662772438911</v>
      </c>
      <c r="G53" s="117">
        <v>0.91188662772438911</v>
      </c>
      <c r="H53" s="118">
        <v>4</v>
      </c>
      <c r="I53" s="127" t="s">
        <v>85</v>
      </c>
    </row>
    <row r="54" spans="1:9" s="55" customFormat="1" x14ac:dyDescent="0.25">
      <c r="A54" s="55" t="s">
        <v>284</v>
      </c>
      <c r="B54" s="55" t="s">
        <v>38</v>
      </c>
      <c r="C54" s="55" t="s">
        <v>39</v>
      </c>
      <c r="D54" s="57">
        <v>0.91161560088672999</v>
      </c>
      <c r="E54" s="57">
        <v>0.91161560088672999</v>
      </c>
      <c r="F54" s="57">
        <v>0.91161560088672999</v>
      </c>
      <c r="G54" s="117">
        <v>0.91161560088672999</v>
      </c>
      <c r="H54" s="118">
        <v>6</v>
      </c>
      <c r="I54" s="120" t="s">
        <v>86</v>
      </c>
    </row>
    <row r="55" spans="1:9" s="55" customFormat="1" x14ac:dyDescent="0.25">
      <c r="A55" s="55" t="s">
        <v>282</v>
      </c>
      <c r="B55" s="55" t="s">
        <v>215</v>
      </c>
      <c r="C55" s="55" t="s">
        <v>171</v>
      </c>
      <c r="D55" s="57">
        <v>0.88036473798825132</v>
      </c>
      <c r="E55" s="57">
        <v>0.91036473798825135</v>
      </c>
      <c r="F55" s="57">
        <v>0.91036473798825135</v>
      </c>
      <c r="G55" s="117">
        <v>0.91036473798825135</v>
      </c>
      <c r="H55" s="118">
        <v>13</v>
      </c>
      <c r="I55" s="119" t="s">
        <v>86</v>
      </c>
    </row>
    <row r="56" spans="1:9" s="55" customFormat="1" x14ac:dyDescent="0.25">
      <c r="A56" s="55" t="s">
        <v>284</v>
      </c>
      <c r="B56" s="55" t="s">
        <v>36</v>
      </c>
      <c r="C56" s="55" t="s">
        <v>78</v>
      </c>
      <c r="D56" s="57">
        <v>0.87168358381504496</v>
      </c>
      <c r="E56" s="57">
        <v>0.90952973766119882</v>
      </c>
      <c r="F56" s="57">
        <v>0.90952973766119882</v>
      </c>
      <c r="G56" s="117">
        <v>0.90952973766119882</v>
      </c>
      <c r="H56" s="118">
        <v>7</v>
      </c>
      <c r="I56" s="120" t="s">
        <v>86</v>
      </c>
    </row>
    <row r="57" spans="1:9" s="55" customFormat="1" x14ac:dyDescent="0.25">
      <c r="A57" s="55" t="s">
        <v>514</v>
      </c>
      <c r="B57" s="55" t="s">
        <v>457</v>
      </c>
      <c r="C57" s="55" t="s">
        <v>458</v>
      </c>
      <c r="D57" s="57"/>
      <c r="E57" s="57"/>
      <c r="F57" s="57"/>
      <c r="G57" s="117">
        <v>0.90936285633765135</v>
      </c>
      <c r="H57" s="118">
        <v>2</v>
      </c>
      <c r="I57" s="117" t="s">
        <v>85</v>
      </c>
    </row>
    <row r="58" spans="1:9" s="55" customFormat="1" x14ac:dyDescent="0.25">
      <c r="A58" s="55" t="s">
        <v>514</v>
      </c>
      <c r="B58" s="55" t="s">
        <v>453</v>
      </c>
      <c r="C58" s="55" t="s">
        <v>454</v>
      </c>
      <c r="D58" s="57"/>
      <c r="E58" s="57"/>
      <c r="F58" s="57"/>
      <c r="G58" s="117">
        <v>0.90916542759556007</v>
      </c>
      <c r="H58" s="118">
        <v>3</v>
      </c>
      <c r="I58" s="117" t="s">
        <v>85</v>
      </c>
    </row>
    <row r="59" spans="1:9" s="55" customFormat="1" x14ac:dyDescent="0.25">
      <c r="A59" s="55" t="s">
        <v>514</v>
      </c>
      <c r="B59" s="55" t="s">
        <v>459</v>
      </c>
      <c r="C59" s="55" t="s">
        <v>47</v>
      </c>
      <c r="D59" s="57"/>
      <c r="E59" s="57"/>
      <c r="F59" s="57"/>
      <c r="G59" s="117">
        <v>0.90771505026131705</v>
      </c>
      <c r="H59" s="118">
        <v>4</v>
      </c>
      <c r="I59" s="117" t="s">
        <v>85</v>
      </c>
    </row>
    <row r="60" spans="1:9" s="55" customFormat="1" x14ac:dyDescent="0.25">
      <c r="A60" s="55" t="s">
        <v>386</v>
      </c>
      <c r="B60" s="55" t="s">
        <v>358</v>
      </c>
      <c r="C60" s="55" t="s">
        <v>359</v>
      </c>
      <c r="D60" s="58">
        <v>0.8964866528484392</v>
      </c>
      <c r="E60" s="58">
        <v>0.90702719338897975</v>
      </c>
      <c r="F60" s="58">
        <v>0.90702719338897975</v>
      </c>
      <c r="G60" s="121">
        <v>0.90702719338897975</v>
      </c>
      <c r="H60" s="118">
        <v>5</v>
      </c>
      <c r="I60" s="120" t="s">
        <v>86</v>
      </c>
    </row>
    <row r="61" spans="1:9" s="55" customFormat="1" x14ac:dyDescent="0.25">
      <c r="A61" s="55" t="s">
        <v>607</v>
      </c>
      <c r="B61" s="55" t="s">
        <v>558</v>
      </c>
      <c r="C61" s="55" t="s">
        <v>559</v>
      </c>
      <c r="D61" s="57"/>
      <c r="E61" s="57"/>
      <c r="F61" s="57"/>
      <c r="G61" s="117">
        <v>0.90463390336038119</v>
      </c>
      <c r="H61" s="118">
        <v>8</v>
      </c>
      <c r="I61" s="117" t="s">
        <v>86</v>
      </c>
    </row>
    <row r="62" spans="1:9" s="55" customFormat="1" x14ac:dyDescent="0.25">
      <c r="A62" s="55" t="s">
        <v>514</v>
      </c>
      <c r="B62" s="55" t="s">
        <v>444</v>
      </c>
      <c r="C62" s="55" t="s">
        <v>484</v>
      </c>
      <c r="D62" s="57"/>
      <c r="E62" s="57"/>
      <c r="F62" s="57"/>
      <c r="G62" s="117">
        <v>0.90457819582997445</v>
      </c>
      <c r="H62" s="118">
        <v>5</v>
      </c>
      <c r="I62" s="117" t="s">
        <v>86</v>
      </c>
    </row>
    <row r="63" spans="1:9" s="55" customFormat="1" x14ac:dyDescent="0.25">
      <c r="A63" s="55" t="s">
        <v>282</v>
      </c>
      <c r="B63" s="55" t="s">
        <v>172</v>
      </c>
      <c r="C63" s="55" t="s">
        <v>173</v>
      </c>
      <c r="D63" s="57">
        <v>0.90356078154422415</v>
      </c>
      <c r="E63" s="57">
        <v>0.90356078154422415</v>
      </c>
      <c r="F63" s="57">
        <v>0.90356078154422415</v>
      </c>
      <c r="G63" s="117">
        <v>0.90356078154422415</v>
      </c>
      <c r="H63" s="118">
        <v>14</v>
      </c>
      <c r="I63" s="119" t="s">
        <v>86</v>
      </c>
    </row>
    <row r="64" spans="1:9" s="55" customFormat="1" x14ac:dyDescent="0.25">
      <c r="A64" s="55" t="s">
        <v>514</v>
      </c>
      <c r="B64" s="55" t="s">
        <v>473</v>
      </c>
      <c r="C64" s="55" t="s">
        <v>474</v>
      </c>
      <c r="D64" s="57"/>
      <c r="E64" s="57"/>
      <c r="F64" s="57"/>
      <c r="G64" s="117">
        <v>0.90319648146349985</v>
      </c>
      <c r="H64" s="118">
        <v>6</v>
      </c>
      <c r="I64" s="117" t="s">
        <v>85</v>
      </c>
    </row>
    <row r="65" spans="1:9" s="55" customFormat="1" x14ac:dyDescent="0.25">
      <c r="A65" s="55" t="s">
        <v>282</v>
      </c>
      <c r="B65" s="55" t="s">
        <v>207</v>
      </c>
      <c r="C65" s="55" t="s">
        <v>208</v>
      </c>
      <c r="D65" s="57">
        <v>0.86074571340354034</v>
      </c>
      <c r="E65" s="57">
        <v>0.90236866422321249</v>
      </c>
      <c r="F65" s="57">
        <v>0.90236866422321249</v>
      </c>
      <c r="G65" s="117">
        <v>0.90236866422321249</v>
      </c>
      <c r="H65" s="118">
        <v>15</v>
      </c>
      <c r="I65" s="119" t="s">
        <v>86</v>
      </c>
    </row>
    <row r="66" spans="1:9" s="55" customFormat="1" x14ac:dyDescent="0.25">
      <c r="A66" s="55" t="s">
        <v>282</v>
      </c>
      <c r="B66" s="55" t="s">
        <v>156</v>
      </c>
      <c r="C66" s="55" t="s">
        <v>157</v>
      </c>
      <c r="D66" s="57">
        <v>0.90176321706082363</v>
      </c>
      <c r="E66" s="57">
        <v>0.90176321706082363</v>
      </c>
      <c r="F66" s="57">
        <v>0.90176321706082363</v>
      </c>
      <c r="G66" s="117">
        <v>0.90176321706082363</v>
      </c>
      <c r="H66" s="118">
        <v>16</v>
      </c>
      <c r="I66" s="119" t="s">
        <v>86</v>
      </c>
    </row>
    <row r="67" spans="1:9" s="55" customFormat="1" x14ac:dyDescent="0.25">
      <c r="A67" s="55" t="s">
        <v>435</v>
      </c>
      <c r="B67" s="57" t="s">
        <v>388</v>
      </c>
      <c r="C67" s="57" t="s">
        <v>162</v>
      </c>
      <c r="D67" s="57">
        <v>0.90107025891085635</v>
      </c>
      <c r="E67" s="57">
        <v>0.90107025891085635</v>
      </c>
      <c r="F67" s="57">
        <v>0.90107025891085635</v>
      </c>
      <c r="G67" s="117">
        <v>0.90107025891085635</v>
      </c>
      <c r="H67" s="118">
        <v>8</v>
      </c>
      <c r="I67" s="120" t="s">
        <v>86</v>
      </c>
    </row>
    <row r="68" spans="1:9" s="55" customFormat="1" x14ac:dyDescent="0.25">
      <c r="A68" s="55" t="s">
        <v>386</v>
      </c>
      <c r="B68" s="55" t="s">
        <v>298</v>
      </c>
      <c r="C68" s="55" t="s">
        <v>299</v>
      </c>
      <c r="D68" s="58">
        <v>0.8580582249858677</v>
      </c>
      <c r="E68" s="58">
        <v>0.89903672924023403</v>
      </c>
      <c r="F68" s="58">
        <v>0.89903672924023403</v>
      </c>
      <c r="G68" s="121">
        <v>0.89903672924023403</v>
      </c>
      <c r="H68" s="118">
        <v>6</v>
      </c>
      <c r="I68" s="120" t="s">
        <v>86</v>
      </c>
    </row>
    <row r="69" spans="1:9" s="55" customFormat="1" x14ac:dyDescent="0.25">
      <c r="A69" s="55" t="s">
        <v>607</v>
      </c>
      <c r="B69" s="55" t="s">
        <v>528</v>
      </c>
      <c r="C69" s="55" t="s">
        <v>187</v>
      </c>
      <c r="D69" s="57"/>
      <c r="E69" s="57"/>
      <c r="F69" s="57"/>
      <c r="G69" s="117">
        <v>0.8989061422882807</v>
      </c>
      <c r="H69" s="118">
        <v>9</v>
      </c>
      <c r="I69" s="117" t="s">
        <v>86</v>
      </c>
    </row>
    <row r="70" spans="1:9" s="55" customFormat="1" x14ac:dyDescent="0.25">
      <c r="A70" s="55" t="s">
        <v>284</v>
      </c>
      <c r="B70" s="55" t="s">
        <v>104</v>
      </c>
      <c r="C70" s="55" t="s">
        <v>105</v>
      </c>
      <c r="D70" s="57">
        <v>0.88488531593367736</v>
      </c>
      <c r="E70" s="57">
        <v>0.89888531593367738</v>
      </c>
      <c r="F70" s="57">
        <v>0.89888531593367738</v>
      </c>
      <c r="G70" s="117">
        <v>0.89888531593367738</v>
      </c>
      <c r="H70" s="118">
        <v>6</v>
      </c>
      <c r="I70" s="120" t="s">
        <v>86</v>
      </c>
    </row>
    <row r="71" spans="1:9" s="55" customFormat="1" x14ac:dyDescent="0.25">
      <c r="A71" s="55" t="s">
        <v>283</v>
      </c>
      <c r="B71" s="55" t="s">
        <v>263</v>
      </c>
      <c r="C71" s="55" t="s">
        <v>141</v>
      </c>
      <c r="D71" s="58">
        <v>0.88421767784412775</v>
      </c>
      <c r="E71" s="58">
        <v>0.89821767784412776</v>
      </c>
      <c r="F71" s="58">
        <v>0.89821767784412776</v>
      </c>
      <c r="G71" s="121">
        <v>0.89821767784412776</v>
      </c>
      <c r="H71" s="118">
        <v>7</v>
      </c>
      <c r="I71" s="120" t="s">
        <v>86</v>
      </c>
    </row>
    <row r="72" spans="1:9" s="55" customFormat="1" x14ac:dyDescent="0.25">
      <c r="A72" s="55" t="s">
        <v>282</v>
      </c>
      <c r="B72" s="55" t="s">
        <v>150</v>
      </c>
      <c r="C72" s="55" t="s">
        <v>151</v>
      </c>
      <c r="D72" s="57">
        <v>0.89739789578082718</v>
      </c>
      <c r="E72" s="57">
        <v>0.89739789578082718</v>
      </c>
      <c r="F72" s="57">
        <v>0.89739789578082718</v>
      </c>
      <c r="G72" s="117">
        <v>0.89739789578082718</v>
      </c>
      <c r="H72" s="118">
        <v>17</v>
      </c>
      <c r="I72" s="119" t="s">
        <v>86</v>
      </c>
    </row>
    <row r="73" spans="1:9" s="55" customFormat="1" x14ac:dyDescent="0.3">
      <c r="A73" s="113" t="s">
        <v>771</v>
      </c>
      <c r="B73" t="s">
        <v>619</v>
      </c>
      <c r="C73" t="s">
        <v>620</v>
      </c>
      <c r="D73" s="36"/>
      <c r="E73" s="57"/>
      <c r="F73" s="57"/>
      <c r="G73" s="125">
        <v>0.8973841365263816</v>
      </c>
      <c r="H73" s="126">
        <v>6</v>
      </c>
      <c r="I73" s="126" t="s">
        <v>86</v>
      </c>
    </row>
    <row r="74" spans="1:9" s="55" customFormat="1" x14ac:dyDescent="0.25">
      <c r="A74" s="55" t="s">
        <v>607</v>
      </c>
      <c r="B74" s="55" t="s">
        <v>577</v>
      </c>
      <c r="C74" s="55" t="s">
        <v>590</v>
      </c>
      <c r="D74" s="57"/>
      <c r="E74" s="57"/>
      <c r="F74" s="57"/>
      <c r="G74" s="117">
        <v>0.896815059246443</v>
      </c>
      <c r="H74" s="118">
        <v>10</v>
      </c>
      <c r="I74" s="117" t="s">
        <v>86</v>
      </c>
    </row>
    <row r="75" spans="1:9" s="55" customFormat="1" x14ac:dyDescent="0.25">
      <c r="A75" s="55" t="s">
        <v>284</v>
      </c>
      <c r="B75" s="55" t="s">
        <v>65</v>
      </c>
      <c r="C75" s="55" t="s">
        <v>66</v>
      </c>
      <c r="D75" s="57">
        <v>0.895621575116612</v>
      </c>
      <c r="E75" s="57">
        <v>0.895621575116612</v>
      </c>
      <c r="F75" s="57">
        <v>0.895621575116612</v>
      </c>
      <c r="G75" s="117">
        <v>0.895621575116612</v>
      </c>
      <c r="H75" s="118">
        <v>8</v>
      </c>
      <c r="I75" s="120" t="s">
        <v>86</v>
      </c>
    </row>
    <row r="76" spans="1:9" s="55" customFormat="1" x14ac:dyDescent="0.25">
      <c r="A76" s="55" t="s">
        <v>284</v>
      </c>
      <c r="B76" s="55" t="s">
        <v>98</v>
      </c>
      <c r="C76" s="55" t="s">
        <v>99</v>
      </c>
      <c r="D76" s="57">
        <v>0.88143304935508915</v>
      </c>
      <c r="E76" s="57">
        <v>0.89543304935508916</v>
      </c>
      <c r="F76" s="57">
        <v>0.89543304935508916</v>
      </c>
      <c r="G76" s="117">
        <v>0.89543304935508916</v>
      </c>
      <c r="H76" s="118">
        <v>7</v>
      </c>
      <c r="I76" s="120" t="s">
        <v>86</v>
      </c>
    </row>
    <row r="77" spans="1:9" s="55" customFormat="1" x14ac:dyDescent="0.25">
      <c r="A77" s="55" t="s">
        <v>607</v>
      </c>
      <c r="B77" s="55" t="s">
        <v>563</v>
      </c>
      <c r="C77" s="55" t="s">
        <v>396</v>
      </c>
      <c r="D77" s="57"/>
      <c r="E77" s="57"/>
      <c r="F77" s="57"/>
      <c r="G77" s="117">
        <v>0.89417581541650248</v>
      </c>
      <c r="H77" s="118">
        <v>11</v>
      </c>
      <c r="I77" s="117" t="s">
        <v>86</v>
      </c>
    </row>
    <row r="78" spans="1:9" s="55" customFormat="1" x14ac:dyDescent="0.25">
      <c r="A78" s="55" t="s">
        <v>284</v>
      </c>
      <c r="B78" s="55" t="s">
        <v>52</v>
      </c>
      <c r="C78" s="55" t="s">
        <v>53</v>
      </c>
      <c r="D78" s="57">
        <v>0.86592110783326615</v>
      </c>
      <c r="E78" s="57">
        <v>0.89392110783326617</v>
      </c>
      <c r="F78" s="57">
        <v>0.89392110783326617</v>
      </c>
      <c r="G78" s="117">
        <v>0.89392110783326617</v>
      </c>
      <c r="H78" s="118">
        <v>9</v>
      </c>
      <c r="I78" s="120" t="s">
        <v>86</v>
      </c>
    </row>
    <row r="79" spans="1:9" s="55" customFormat="1" x14ac:dyDescent="0.25">
      <c r="A79" s="55" t="s">
        <v>386</v>
      </c>
      <c r="B79" s="55" t="s">
        <v>11</v>
      </c>
      <c r="C79" s="55" t="s">
        <v>332</v>
      </c>
      <c r="D79" s="58">
        <v>0.89044107363440328</v>
      </c>
      <c r="E79" s="58">
        <v>0.89353966518369909</v>
      </c>
      <c r="F79" s="58">
        <v>0.89353966518369909</v>
      </c>
      <c r="G79" s="121">
        <v>0.89353966518369909</v>
      </c>
      <c r="H79" s="118">
        <v>7</v>
      </c>
      <c r="I79" s="120" t="s">
        <v>86</v>
      </c>
    </row>
    <row r="80" spans="1:9" s="55" customFormat="1" x14ac:dyDescent="0.25">
      <c r="A80" s="55" t="s">
        <v>435</v>
      </c>
      <c r="B80" s="57" t="s">
        <v>408</v>
      </c>
      <c r="C80" s="57" t="s">
        <v>390</v>
      </c>
      <c r="D80" s="57">
        <v>0.87655295096774533</v>
      </c>
      <c r="E80" s="57">
        <v>0.89105295096774528</v>
      </c>
      <c r="F80" s="57">
        <v>0.89105295096774528</v>
      </c>
      <c r="G80" s="117">
        <v>0.89105295096774528</v>
      </c>
      <c r="H80" s="118">
        <v>9</v>
      </c>
      <c r="I80" s="120" t="s">
        <v>86</v>
      </c>
    </row>
    <row r="81" spans="1:9" s="55" customFormat="1" x14ac:dyDescent="0.3">
      <c r="A81" s="113" t="s">
        <v>771</v>
      </c>
      <c r="B81" t="s">
        <v>619</v>
      </c>
      <c r="C81" t="s">
        <v>262</v>
      </c>
      <c r="D81" s="36"/>
      <c r="E81" s="57"/>
      <c r="F81" s="57"/>
      <c r="G81" s="125">
        <v>0.89000597457346797</v>
      </c>
      <c r="H81" s="126">
        <v>7</v>
      </c>
      <c r="I81" s="126" t="s">
        <v>86</v>
      </c>
    </row>
    <row r="82" spans="1:9" s="55" customFormat="1" x14ac:dyDescent="0.25">
      <c r="A82" s="55" t="s">
        <v>435</v>
      </c>
      <c r="B82" s="57" t="s">
        <v>423</v>
      </c>
      <c r="C82" s="57" t="s">
        <v>47</v>
      </c>
      <c r="D82" s="57">
        <v>0.86779323584311563</v>
      </c>
      <c r="E82" s="57">
        <v>0.88968212473200448</v>
      </c>
      <c r="F82" s="57">
        <v>0.88968212473200448</v>
      </c>
      <c r="G82" s="117">
        <v>0.88968212473200448</v>
      </c>
      <c r="H82" s="118">
        <v>10</v>
      </c>
      <c r="I82" s="120" t="s">
        <v>86</v>
      </c>
    </row>
    <row r="83" spans="1:9" s="55" customFormat="1" x14ac:dyDescent="0.3">
      <c r="A83" s="113" t="s">
        <v>771</v>
      </c>
      <c r="B83" t="s">
        <v>626</v>
      </c>
      <c r="C83" t="s">
        <v>64</v>
      </c>
      <c r="D83" s="36"/>
      <c r="E83" s="57"/>
      <c r="F83" s="57"/>
      <c r="G83" s="125">
        <v>0.88796113712272096</v>
      </c>
      <c r="H83" s="126">
        <v>8</v>
      </c>
      <c r="I83" s="126" t="s">
        <v>79</v>
      </c>
    </row>
    <row r="84" spans="1:9" s="55" customFormat="1" x14ac:dyDescent="0.25">
      <c r="A84" s="55" t="s">
        <v>386</v>
      </c>
      <c r="B84" s="55" t="s">
        <v>322</v>
      </c>
      <c r="C84" s="55" t="s">
        <v>323</v>
      </c>
      <c r="D84" s="58">
        <v>0.88590014236961667</v>
      </c>
      <c r="E84" s="58">
        <v>0.88590014236961667</v>
      </c>
      <c r="F84" s="58">
        <v>0.88590014236961667</v>
      </c>
      <c r="G84" s="121">
        <v>0.88590014236961667</v>
      </c>
      <c r="H84" s="118">
        <v>8</v>
      </c>
      <c r="I84" s="120" t="s">
        <v>79</v>
      </c>
    </row>
    <row r="85" spans="1:9" s="55" customFormat="1" x14ac:dyDescent="0.25">
      <c r="A85" s="55" t="s">
        <v>283</v>
      </c>
      <c r="B85" s="55" t="s">
        <v>254</v>
      </c>
      <c r="C85" s="55" t="s">
        <v>255</v>
      </c>
      <c r="D85" s="58">
        <v>0.88383801030395925</v>
      </c>
      <c r="E85" s="58">
        <v>0.88383801030395925</v>
      </c>
      <c r="F85" s="58">
        <v>0.88383801030395925</v>
      </c>
      <c r="G85" s="121">
        <v>0.88383801030395925</v>
      </c>
      <c r="H85" s="118">
        <v>8</v>
      </c>
      <c r="I85" s="120" t="s">
        <v>79</v>
      </c>
    </row>
    <row r="86" spans="1:9" s="55" customFormat="1" x14ac:dyDescent="0.25">
      <c r="A86" s="55" t="s">
        <v>283</v>
      </c>
      <c r="B86" s="55" t="s">
        <v>199</v>
      </c>
      <c r="C86" s="55" t="s">
        <v>246</v>
      </c>
      <c r="D86" s="58">
        <v>0.84381365517604434</v>
      </c>
      <c r="E86" s="58">
        <v>0.88281365517604438</v>
      </c>
      <c r="F86" s="58">
        <v>0.88281365517604438</v>
      </c>
      <c r="G86" s="121">
        <v>0.88281365517604438</v>
      </c>
      <c r="H86" s="118">
        <v>9</v>
      </c>
      <c r="I86" s="120" t="s">
        <v>79</v>
      </c>
    </row>
    <row r="87" spans="1:9" s="55" customFormat="1" x14ac:dyDescent="0.25">
      <c r="A87" s="55" t="s">
        <v>435</v>
      </c>
      <c r="B87" s="57" t="s">
        <v>409</v>
      </c>
      <c r="C87" s="57" t="s">
        <v>396</v>
      </c>
      <c r="D87" s="57">
        <v>0.83090089288125135</v>
      </c>
      <c r="E87" s="57">
        <v>0.88255168653204497</v>
      </c>
      <c r="F87" s="57">
        <v>0.88255168653204497</v>
      </c>
      <c r="G87" s="117">
        <v>0.88255168653204497</v>
      </c>
      <c r="H87" s="118">
        <v>11</v>
      </c>
      <c r="I87" s="120" t="s">
        <v>79</v>
      </c>
    </row>
    <row r="88" spans="1:9" s="55" customFormat="1" x14ac:dyDescent="0.25">
      <c r="A88" s="55" t="s">
        <v>282</v>
      </c>
      <c r="B88" s="55" t="s">
        <v>143</v>
      </c>
      <c r="C88" s="55" t="s">
        <v>144</v>
      </c>
      <c r="D88" s="57">
        <v>0.88253205747734265</v>
      </c>
      <c r="E88" s="57">
        <v>0.88253205747734265</v>
      </c>
      <c r="F88" s="57">
        <v>0.88253205747734265</v>
      </c>
      <c r="G88" s="117">
        <v>0.88253205747734265</v>
      </c>
      <c r="H88" s="118">
        <v>18</v>
      </c>
      <c r="I88" s="119" t="s">
        <v>79</v>
      </c>
    </row>
    <row r="89" spans="1:9" s="55" customFormat="1" x14ac:dyDescent="0.25">
      <c r="A89" s="55" t="s">
        <v>284</v>
      </c>
      <c r="B89" s="55" t="s">
        <v>132</v>
      </c>
      <c r="C89" s="55" t="s">
        <v>133</v>
      </c>
      <c r="D89" s="57">
        <v>0.86767002063845899</v>
      </c>
      <c r="E89" s="57">
        <v>0.88117002063845895</v>
      </c>
      <c r="F89" s="57">
        <v>0.88117002063845895</v>
      </c>
      <c r="G89" s="117">
        <v>0.88117002063845895</v>
      </c>
      <c r="H89" s="118">
        <v>8</v>
      </c>
      <c r="I89" s="120" t="s">
        <v>79</v>
      </c>
    </row>
    <row r="90" spans="1:9" s="55" customFormat="1" x14ac:dyDescent="0.3">
      <c r="A90" s="113" t="s">
        <v>771</v>
      </c>
      <c r="B90" t="s">
        <v>345</v>
      </c>
      <c r="C90" t="s">
        <v>629</v>
      </c>
      <c r="D90" s="36"/>
      <c r="E90" s="57"/>
      <c r="F90" s="57"/>
      <c r="G90" s="125">
        <v>0.88009786913845067</v>
      </c>
      <c r="H90" s="126">
        <v>9</v>
      </c>
      <c r="I90" s="126" t="s">
        <v>79</v>
      </c>
    </row>
    <row r="91" spans="1:9" s="55" customFormat="1" x14ac:dyDescent="0.25">
      <c r="A91" s="55" t="s">
        <v>282</v>
      </c>
      <c r="B91" s="55" t="s">
        <v>202</v>
      </c>
      <c r="C91" s="55" t="s">
        <v>203</v>
      </c>
      <c r="D91" s="57">
        <v>0.84608621088868863</v>
      </c>
      <c r="E91" s="57">
        <v>0.87908621088868866</v>
      </c>
      <c r="F91" s="57">
        <v>0.87908621088868866</v>
      </c>
      <c r="G91" s="117">
        <v>0.87908621088868866</v>
      </c>
      <c r="H91" s="118">
        <v>19</v>
      </c>
      <c r="I91" s="119" t="s">
        <v>79</v>
      </c>
    </row>
    <row r="92" spans="1:9" s="55" customFormat="1" x14ac:dyDescent="0.25">
      <c r="A92" s="55" t="s">
        <v>284</v>
      </c>
      <c r="B92" s="55" t="s">
        <v>131</v>
      </c>
      <c r="C92" s="55" t="s">
        <v>37</v>
      </c>
      <c r="D92" s="57">
        <v>0.86349259921925836</v>
      </c>
      <c r="E92" s="57">
        <v>0.87849259921925837</v>
      </c>
      <c r="F92" s="57">
        <v>0.87849259921925837</v>
      </c>
      <c r="G92" s="117">
        <v>0.87849259921925837</v>
      </c>
      <c r="H92" s="118">
        <v>9</v>
      </c>
      <c r="I92" s="120" t="s">
        <v>79</v>
      </c>
    </row>
    <row r="93" spans="1:9" s="55" customFormat="1" x14ac:dyDescent="0.25">
      <c r="A93" s="55" t="s">
        <v>282</v>
      </c>
      <c r="B93" s="55" t="s">
        <v>145</v>
      </c>
      <c r="C93" s="55" t="s">
        <v>109</v>
      </c>
      <c r="D93" s="57">
        <v>0.8781734182652241</v>
      </c>
      <c r="E93" s="57">
        <v>0.8781734182652241</v>
      </c>
      <c r="F93" s="57">
        <v>0.8781734182652241</v>
      </c>
      <c r="G93" s="117">
        <v>0.8781734182652241</v>
      </c>
      <c r="H93" s="118">
        <v>20</v>
      </c>
      <c r="I93" s="119" t="s">
        <v>79</v>
      </c>
    </row>
    <row r="94" spans="1:9" s="55" customFormat="1" x14ac:dyDescent="0.25">
      <c r="A94" s="55" t="s">
        <v>386</v>
      </c>
      <c r="B94" s="55" t="s">
        <v>347</v>
      </c>
      <c r="C94" s="55" t="s">
        <v>194</v>
      </c>
      <c r="D94" s="58">
        <v>0.87501248874651938</v>
      </c>
      <c r="E94" s="58">
        <v>0.87744492117895179</v>
      </c>
      <c r="F94" s="58">
        <v>0.87744492117895179</v>
      </c>
      <c r="G94" s="121">
        <v>0.87744492117895179</v>
      </c>
      <c r="H94" s="118">
        <v>9</v>
      </c>
      <c r="I94" s="120" t="s">
        <v>79</v>
      </c>
    </row>
    <row r="95" spans="1:9" s="55" customFormat="1" x14ac:dyDescent="0.25">
      <c r="A95" s="55" t="s">
        <v>607</v>
      </c>
      <c r="B95" s="55" t="s">
        <v>291</v>
      </c>
      <c r="C95" s="55" t="s">
        <v>554</v>
      </c>
      <c r="D95" s="57"/>
      <c r="E95" s="57"/>
      <c r="F95" s="57"/>
      <c r="G95" s="117">
        <v>0.8756955804333082</v>
      </c>
      <c r="H95" s="118">
        <v>12</v>
      </c>
      <c r="I95" s="117" t="s">
        <v>79</v>
      </c>
    </row>
    <row r="96" spans="1:9" s="55" customFormat="1" x14ac:dyDescent="0.25">
      <c r="A96" s="55" t="s">
        <v>284</v>
      </c>
      <c r="B96" s="55" t="s">
        <v>56</v>
      </c>
      <c r="C96" s="55" t="s">
        <v>57</v>
      </c>
      <c r="D96" s="57">
        <v>0.84547677376122232</v>
      </c>
      <c r="E96" s="57">
        <v>0.87497677376122229</v>
      </c>
      <c r="F96" s="57">
        <v>0.87497677376122229</v>
      </c>
      <c r="G96" s="117">
        <v>0.87497677376122229</v>
      </c>
      <c r="H96" s="118">
        <v>10</v>
      </c>
      <c r="I96" s="120" t="s">
        <v>79</v>
      </c>
    </row>
    <row r="97" spans="1:9" s="55" customFormat="1" x14ac:dyDescent="0.25">
      <c r="A97" s="55" t="s">
        <v>284</v>
      </c>
      <c r="B97" s="55" t="s">
        <v>95</v>
      </c>
      <c r="C97" s="55" t="s">
        <v>96</v>
      </c>
      <c r="D97" s="57">
        <v>0.85795679567191618</v>
      </c>
      <c r="E97" s="57">
        <v>0.87392170795261792</v>
      </c>
      <c r="F97" s="57">
        <v>0.87392170795261792</v>
      </c>
      <c r="G97" s="117">
        <v>0.87392170795261792</v>
      </c>
      <c r="H97" s="118">
        <v>10</v>
      </c>
      <c r="I97" s="120" t="s">
        <v>79</v>
      </c>
    </row>
    <row r="98" spans="1:9" s="55" customFormat="1" x14ac:dyDescent="0.25">
      <c r="A98" s="55" t="s">
        <v>514</v>
      </c>
      <c r="B98" s="55" t="s">
        <v>475</v>
      </c>
      <c r="C98" s="55" t="s">
        <v>74</v>
      </c>
      <c r="D98" s="57"/>
      <c r="E98" s="57"/>
      <c r="F98" s="57"/>
      <c r="G98" s="117">
        <v>0.87316096446871971</v>
      </c>
      <c r="H98" s="118">
        <v>7</v>
      </c>
      <c r="I98" s="117" t="s">
        <v>79</v>
      </c>
    </row>
    <row r="99" spans="1:9" s="55" customFormat="1" x14ac:dyDescent="0.25">
      <c r="A99" s="55" t="s">
        <v>284</v>
      </c>
      <c r="B99" s="55" t="s">
        <v>58</v>
      </c>
      <c r="C99" s="55" t="s">
        <v>43</v>
      </c>
      <c r="D99" s="57">
        <v>0.84699066460797368</v>
      </c>
      <c r="E99" s="57">
        <v>0.87149066460797364</v>
      </c>
      <c r="F99" s="57">
        <v>0.87149066460797364</v>
      </c>
      <c r="G99" s="117">
        <v>0.87149066460797364</v>
      </c>
      <c r="H99" s="118">
        <v>11</v>
      </c>
      <c r="I99" s="120" t="s">
        <v>79</v>
      </c>
    </row>
    <row r="100" spans="1:9" s="55" customFormat="1" x14ac:dyDescent="0.25">
      <c r="A100" s="55" t="s">
        <v>514</v>
      </c>
      <c r="B100" s="55" t="s">
        <v>462</v>
      </c>
      <c r="C100" s="55" t="s">
        <v>463</v>
      </c>
      <c r="D100" s="57"/>
      <c r="E100" s="57"/>
      <c r="F100" s="57"/>
      <c r="G100" s="117">
        <v>0.87104751301010552</v>
      </c>
      <c r="H100" s="118">
        <v>8</v>
      </c>
      <c r="I100" s="117" t="s">
        <v>79</v>
      </c>
    </row>
    <row r="101" spans="1:9" s="55" customFormat="1" x14ac:dyDescent="0.25">
      <c r="A101" s="55" t="s">
        <v>386</v>
      </c>
      <c r="B101" s="55" t="s">
        <v>286</v>
      </c>
      <c r="C101" s="55" t="s">
        <v>212</v>
      </c>
      <c r="D101" s="58">
        <v>0.8414669514059</v>
      </c>
      <c r="E101" s="58">
        <v>0.87046695140590002</v>
      </c>
      <c r="F101" s="58">
        <v>0.87046695140590002</v>
      </c>
      <c r="G101" s="121">
        <v>0.87046695140590002</v>
      </c>
      <c r="H101" s="118">
        <v>10</v>
      </c>
      <c r="I101" s="120" t="s">
        <v>79</v>
      </c>
    </row>
    <row r="102" spans="1:9" s="55" customFormat="1" x14ac:dyDescent="0.25">
      <c r="A102" s="55" t="s">
        <v>607</v>
      </c>
      <c r="B102" s="55" t="s">
        <v>580</v>
      </c>
      <c r="C102" s="55" t="s">
        <v>587</v>
      </c>
      <c r="D102" s="57"/>
      <c r="E102" s="57"/>
      <c r="F102" s="57"/>
      <c r="G102" s="117">
        <v>0.8703819656657229</v>
      </c>
      <c r="H102" s="118">
        <v>13</v>
      </c>
      <c r="I102" s="117" t="s">
        <v>79</v>
      </c>
    </row>
    <row r="103" spans="1:9" s="55" customFormat="1" x14ac:dyDescent="0.25">
      <c r="A103" s="55" t="s">
        <v>514</v>
      </c>
      <c r="B103" s="55" t="s">
        <v>476</v>
      </c>
      <c r="C103" s="55" t="s">
        <v>477</v>
      </c>
      <c r="D103" s="57"/>
      <c r="E103" s="57"/>
      <c r="F103" s="57"/>
      <c r="G103" s="117">
        <v>0.86985271493885652</v>
      </c>
      <c r="H103" s="118">
        <v>9</v>
      </c>
      <c r="I103" s="117" t="s">
        <v>79</v>
      </c>
    </row>
    <row r="104" spans="1:9" s="55" customFormat="1" x14ac:dyDescent="0.25">
      <c r="A104" s="55" t="s">
        <v>386</v>
      </c>
      <c r="B104" s="55" t="s">
        <v>354</v>
      </c>
      <c r="C104" s="55" t="s">
        <v>355</v>
      </c>
      <c r="D104" s="58">
        <v>0.83558339286100836</v>
      </c>
      <c r="E104" s="58">
        <v>0.86864832792594338</v>
      </c>
      <c r="F104" s="58">
        <v>0.86864832792594338</v>
      </c>
      <c r="G104" s="121">
        <v>0.86864832792594338</v>
      </c>
      <c r="H104" s="118">
        <v>11</v>
      </c>
      <c r="I104" s="120" t="s">
        <v>79</v>
      </c>
    </row>
    <row r="105" spans="1:9" s="55" customFormat="1" x14ac:dyDescent="0.25">
      <c r="A105" s="55" t="s">
        <v>514</v>
      </c>
      <c r="B105" s="55" t="s">
        <v>464</v>
      </c>
      <c r="C105" s="55" t="s">
        <v>465</v>
      </c>
      <c r="D105" s="57"/>
      <c r="E105" s="57"/>
      <c r="F105" s="57"/>
      <c r="G105" s="117">
        <v>0.8660485766904672</v>
      </c>
      <c r="H105" s="118">
        <v>10</v>
      </c>
      <c r="I105" s="117" t="s">
        <v>79</v>
      </c>
    </row>
    <row r="106" spans="1:9" s="55" customFormat="1" x14ac:dyDescent="0.25">
      <c r="A106" s="55" t="s">
        <v>514</v>
      </c>
      <c r="B106" s="55" t="s">
        <v>447</v>
      </c>
      <c r="C106" s="55" t="s">
        <v>448</v>
      </c>
      <c r="D106" s="57"/>
      <c r="E106" s="57"/>
      <c r="F106" s="57"/>
      <c r="G106" s="117">
        <v>0.86585336392586265</v>
      </c>
      <c r="H106" s="118">
        <v>11</v>
      </c>
      <c r="I106" s="117" t="s">
        <v>79</v>
      </c>
    </row>
    <row r="107" spans="1:9" s="55" customFormat="1" x14ac:dyDescent="0.25">
      <c r="A107" s="55" t="s">
        <v>435</v>
      </c>
      <c r="B107" s="57" t="s">
        <v>401</v>
      </c>
      <c r="C107" s="57" t="s">
        <v>402</v>
      </c>
      <c r="D107" s="57">
        <v>0.84089758983323759</v>
      </c>
      <c r="E107" s="57">
        <v>0.86539758983323756</v>
      </c>
      <c r="F107" s="57">
        <v>0.86539758983323756</v>
      </c>
      <c r="G107" s="117">
        <v>0.86539758983323756</v>
      </c>
      <c r="H107" s="118">
        <v>12</v>
      </c>
      <c r="I107" s="120" t="s">
        <v>79</v>
      </c>
    </row>
    <row r="108" spans="1:9" s="55" customFormat="1" x14ac:dyDescent="0.25">
      <c r="A108" s="55" t="s">
        <v>386</v>
      </c>
      <c r="B108" s="55" t="s">
        <v>293</v>
      </c>
      <c r="C108" s="55" t="s">
        <v>294</v>
      </c>
      <c r="D108" s="58">
        <v>0.85098106274731489</v>
      </c>
      <c r="E108" s="58">
        <v>0.8619810627473149</v>
      </c>
      <c r="F108" s="58">
        <v>0.8619810627473149</v>
      </c>
      <c r="G108" s="121">
        <v>0.8619810627473149</v>
      </c>
      <c r="H108" s="118">
        <v>12</v>
      </c>
      <c r="I108" s="120" t="s">
        <v>83</v>
      </c>
    </row>
    <row r="109" spans="1:9" s="55" customFormat="1" x14ac:dyDescent="0.25">
      <c r="A109" s="55" t="s">
        <v>386</v>
      </c>
      <c r="B109" s="55" t="s">
        <v>328</v>
      </c>
      <c r="C109" s="55" t="s">
        <v>329</v>
      </c>
      <c r="D109" s="58">
        <v>0.81249746665829203</v>
      </c>
      <c r="E109" s="58">
        <v>0.85761434977517514</v>
      </c>
      <c r="F109" s="58">
        <v>0.85761434977517514</v>
      </c>
      <c r="G109" s="121">
        <v>0.85761434977517514</v>
      </c>
      <c r="H109" s="118">
        <v>13</v>
      </c>
      <c r="I109" s="120" t="s">
        <v>83</v>
      </c>
    </row>
    <row r="110" spans="1:9" s="55" customFormat="1" x14ac:dyDescent="0.25">
      <c r="A110" s="55" t="s">
        <v>607</v>
      </c>
      <c r="B110" s="55" t="s">
        <v>581</v>
      </c>
      <c r="C110" s="55" t="s">
        <v>162</v>
      </c>
      <c r="D110" s="57"/>
      <c r="E110" s="57"/>
      <c r="F110" s="57"/>
      <c r="G110" s="117">
        <v>0.85699718210189024</v>
      </c>
      <c r="H110" s="118">
        <v>14</v>
      </c>
      <c r="I110" s="117" t="s">
        <v>83</v>
      </c>
    </row>
    <row r="111" spans="1:9" s="55" customFormat="1" x14ac:dyDescent="0.25">
      <c r="A111" s="55" t="s">
        <v>386</v>
      </c>
      <c r="B111" s="55" t="s">
        <v>311</v>
      </c>
      <c r="C111" s="55" t="s">
        <v>312</v>
      </c>
      <c r="D111" s="58">
        <v>0.84049778859417068</v>
      </c>
      <c r="E111" s="58">
        <v>0.85649778859417069</v>
      </c>
      <c r="F111" s="58">
        <v>0.85649778859417069</v>
      </c>
      <c r="G111" s="121">
        <v>0.85649778859417069</v>
      </c>
      <c r="H111" s="118">
        <v>14</v>
      </c>
      <c r="I111" s="120" t="s">
        <v>83</v>
      </c>
    </row>
    <row r="112" spans="1:9" s="55" customFormat="1" x14ac:dyDescent="0.25">
      <c r="A112" s="55" t="s">
        <v>514</v>
      </c>
      <c r="B112" s="55" t="s">
        <v>451</v>
      </c>
      <c r="C112" s="55" t="s">
        <v>452</v>
      </c>
      <c r="D112" s="57"/>
      <c r="E112" s="57"/>
      <c r="F112" s="57"/>
      <c r="G112" s="117">
        <v>0.85326710474599188</v>
      </c>
      <c r="H112" s="118">
        <v>12</v>
      </c>
      <c r="I112" s="117" t="s">
        <v>83</v>
      </c>
    </row>
    <row r="113" spans="1:9" s="55" customFormat="1" x14ac:dyDescent="0.3">
      <c r="A113" s="113" t="s">
        <v>771</v>
      </c>
      <c r="B113" t="s">
        <v>616</v>
      </c>
      <c r="C113" t="s">
        <v>522</v>
      </c>
      <c r="D113" s="36"/>
      <c r="E113" s="57"/>
      <c r="F113" s="57"/>
      <c r="G113" s="125">
        <v>0.85209103759767124</v>
      </c>
      <c r="H113" s="126">
        <v>10</v>
      </c>
      <c r="I113" s="126" t="s">
        <v>83</v>
      </c>
    </row>
    <row r="114" spans="1:9" s="55" customFormat="1" x14ac:dyDescent="0.25">
      <c r="A114" s="55" t="s">
        <v>435</v>
      </c>
      <c r="B114" s="57" t="s">
        <v>429</v>
      </c>
      <c r="C114" s="57" t="s">
        <v>430</v>
      </c>
      <c r="D114" s="57">
        <v>0.84742827335353521</v>
      </c>
      <c r="E114" s="57">
        <v>0.84742827335353521</v>
      </c>
      <c r="F114" s="57">
        <v>0.84742827335353521</v>
      </c>
      <c r="G114" s="117">
        <v>0.84742827335353521</v>
      </c>
      <c r="H114" s="118">
        <v>13</v>
      </c>
      <c r="I114" s="120" t="s">
        <v>83</v>
      </c>
    </row>
    <row r="115" spans="1:9" s="55" customFormat="1" x14ac:dyDescent="0.25">
      <c r="A115" s="55" t="s">
        <v>607</v>
      </c>
      <c r="B115" s="55" t="s">
        <v>526</v>
      </c>
      <c r="C115" s="55" t="s">
        <v>39</v>
      </c>
      <c r="D115" s="57"/>
      <c r="E115" s="57"/>
      <c r="F115" s="57"/>
      <c r="G115" s="117">
        <v>0.84738382443617133</v>
      </c>
      <c r="H115" s="118">
        <v>15</v>
      </c>
      <c r="I115" s="117" t="s">
        <v>83</v>
      </c>
    </row>
    <row r="116" spans="1:9" s="55" customFormat="1" x14ac:dyDescent="0.25">
      <c r="A116" s="55" t="s">
        <v>435</v>
      </c>
      <c r="B116" s="57" t="s">
        <v>424</v>
      </c>
      <c r="C116" s="57" t="s">
        <v>425</v>
      </c>
      <c r="D116" s="57">
        <v>0.81723754639263246</v>
      </c>
      <c r="E116" s="57">
        <v>0.84623754639263249</v>
      </c>
      <c r="F116" s="57">
        <v>0.84623754639263249</v>
      </c>
      <c r="G116" s="117">
        <v>0.84623754639263249</v>
      </c>
      <c r="H116" s="118">
        <v>14</v>
      </c>
      <c r="I116" s="120" t="s">
        <v>83</v>
      </c>
    </row>
    <row r="117" spans="1:9" s="55" customFormat="1" x14ac:dyDescent="0.25">
      <c r="A117" s="55" t="s">
        <v>282</v>
      </c>
      <c r="B117" s="55" t="s">
        <v>138</v>
      </c>
      <c r="C117" s="55" t="s">
        <v>139</v>
      </c>
      <c r="D117" s="57">
        <v>0.8245109156242787</v>
      </c>
      <c r="E117" s="57">
        <v>0.84351091562427871</v>
      </c>
      <c r="F117" s="57">
        <v>0.84351091562427871</v>
      </c>
      <c r="G117" s="117">
        <v>0.84351091562427871</v>
      </c>
      <c r="H117" s="118">
        <v>21</v>
      </c>
      <c r="I117" s="119" t="s">
        <v>83</v>
      </c>
    </row>
    <row r="118" spans="1:9" s="55" customFormat="1" x14ac:dyDescent="0.25">
      <c r="A118" s="55" t="s">
        <v>282</v>
      </c>
      <c r="B118" s="55" t="s">
        <v>146</v>
      </c>
      <c r="C118" s="55" t="s">
        <v>147</v>
      </c>
      <c r="D118" s="57">
        <v>0.84035798397020989</v>
      </c>
      <c r="E118" s="57">
        <v>0.84035798397020989</v>
      </c>
      <c r="F118" s="57">
        <v>0.84035798397020989</v>
      </c>
      <c r="G118" s="117">
        <v>0.84035798397020989</v>
      </c>
      <c r="H118" s="118">
        <v>22</v>
      </c>
      <c r="I118" s="119" t="s">
        <v>83</v>
      </c>
    </row>
    <row r="119" spans="1:9" s="55" customFormat="1" x14ac:dyDescent="0.25">
      <c r="A119" s="55" t="s">
        <v>386</v>
      </c>
      <c r="B119" s="55" t="s">
        <v>348</v>
      </c>
      <c r="C119" s="55" t="s">
        <v>91</v>
      </c>
      <c r="D119" s="58">
        <v>0.80632827711827137</v>
      </c>
      <c r="E119" s="58">
        <v>0.84032827711827141</v>
      </c>
      <c r="F119" s="58">
        <v>0.84032827711827141</v>
      </c>
      <c r="G119" s="121">
        <v>0.84032827711827141</v>
      </c>
      <c r="H119" s="118">
        <v>15</v>
      </c>
      <c r="I119" s="120" t="s">
        <v>83</v>
      </c>
    </row>
    <row r="120" spans="1:9" s="55" customFormat="1" x14ac:dyDescent="0.25">
      <c r="A120" s="55" t="s">
        <v>284</v>
      </c>
      <c r="B120" s="55" t="s">
        <v>125</v>
      </c>
      <c r="C120" s="55" t="s">
        <v>126</v>
      </c>
      <c r="D120" s="57">
        <v>0.83015361657080922</v>
      </c>
      <c r="E120" s="57">
        <v>0.84015361657080923</v>
      </c>
      <c r="F120" s="57">
        <v>0.84015361657080923</v>
      </c>
      <c r="G120" s="117">
        <v>0.84015361657080923</v>
      </c>
      <c r="H120" s="118">
        <v>11</v>
      </c>
      <c r="I120" s="120" t="s">
        <v>83</v>
      </c>
    </row>
    <row r="121" spans="1:9" s="55" customFormat="1" x14ac:dyDescent="0.25">
      <c r="A121" s="55" t="s">
        <v>282</v>
      </c>
      <c r="B121" s="55" t="s">
        <v>218</v>
      </c>
      <c r="C121" s="55" t="s">
        <v>219</v>
      </c>
      <c r="D121" s="57">
        <v>0.82775604745187037</v>
      </c>
      <c r="E121" s="57">
        <v>0.83975604745187038</v>
      </c>
      <c r="F121" s="57">
        <v>0.83975604745187038</v>
      </c>
      <c r="G121" s="117">
        <v>0.83975604745187038</v>
      </c>
      <c r="H121" s="118">
        <v>23</v>
      </c>
      <c r="I121" s="119" t="s">
        <v>83</v>
      </c>
    </row>
    <row r="122" spans="1:9" s="55" customFormat="1" x14ac:dyDescent="0.25">
      <c r="A122" s="55" t="s">
        <v>283</v>
      </c>
      <c r="B122" s="55" t="s">
        <v>256</v>
      </c>
      <c r="C122" s="55" t="s">
        <v>278</v>
      </c>
      <c r="D122" s="58">
        <v>0.82289768731212831</v>
      </c>
      <c r="E122" s="58">
        <v>0.83862845654289753</v>
      </c>
      <c r="F122" s="58">
        <v>0.83862845654289753</v>
      </c>
      <c r="G122" s="121">
        <v>0.83862845654289753</v>
      </c>
      <c r="H122" s="118">
        <v>10</v>
      </c>
      <c r="I122" s="120" t="s">
        <v>83</v>
      </c>
    </row>
    <row r="123" spans="1:9" s="55" customFormat="1" x14ac:dyDescent="0.25">
      <c r="A123" s="55" t="s">
        <v>607</v>
      </c>
      <c r="B123" s="55" t="s">
        <v>557</v>
      </c>
      <c r="C123" s="55" t="s">
        <v>588</v>
      </c>
      <c r="D123" s="57"/>
      <c r="E123" s="57"/>
      <c r="F123" s="57"/>
      <c r="G123" s="117">
        <v>0.83813092279706791</v>
      </c>
      <c r="H123" s="118">
        <v>16</v>
      </c>
      <c r="I123" s="117" t="s">
        <v>83</v>
      </c>
    </row>
    <row r="124" spans="1:9" s="55" customFormat="1" x14ac:dyDescent="0.25">
      <c r="A124" s="55" t="s">
        <v>386</v>
      </c>
      <c r="B124" s="55" t="s">
        <v>317</v>
      </c>
      <c r="C124" s="55" t="s">
        <v>318</v>
      </c>
      <c r="D124" s="58">
        <v>0.78722698532336743</v>
      </c>
      <c r="E124" s="58">
        <v>0.83404516714154919</v>
      </c>
      <c r="F124" s="58">
        <v>0.83404516714154919</v>
      </c>
      <c r="G124" s="121">
        <v>0.83404516714154919</v>
      </c>
      <c r="H124" s="118">
        <v>16</v>
      </c>
      <c r="I124" s="120" t="s">
        <v>83</v>
      </c>
    </row>
    <row r="125" spans="1:9" s="55" customFormat="1" x14ac:dyDescent="0.25">
      <c r="A125" s="55" t="s">
        <v>282</v>
      </c>
      <c r="B125" s="55" t="s">
        <v>152</v>
      </c>
      <c r="C125" s="55" t="s">
        <v>153</v>
      </c>
      <c r="D125" s="57">
        <v>0.83394312367160028</v>
      </c>
      <c r="E125" s="57">
        <v>0.83394312367160028</v>
      </c>
      <c r="F125" s="57">
        <v>0.83394312367160028</v>
      </c>
      <c r="G125" s="117">
        <v>0.83394312367160028</v>
      </c>
      <c r="H125" s="118">
        <v>24</v>
      </c>
      <c r="I125" s="119" t="s">
        <v>83</v>
      </c>
    </row>
    <row r="126" spans="1:9" s="55" customFormat="1" x14ac:dyDescent="0.25">
      <c r="A126" s="55" t="s">
        <v>284</v>
      </c>
      <c r="B126" s="55" t="s">
        <v>127</v>
      </c>
      <c r="C126" s="55" t="s">
        <v>128</v>
      </c>
      <c r="D126" s="57">
        <v>0.79910685036436235</v>
      </c>
      <c r="E126" s="57">
        <v>0.83003788484712093</v>
      </c>
      <c r="F126" s="57">
        <v>0.83003788484712093</v>
      </c>
      <c r="G126" s="117">
        <v>0.83003788484712093</v>
      </c>
      <c r="H126" s="118">
        <v>12</v>
      </c>
      <c r="I126" s="120" t="s">
        <v>83</v>
      </c>
    </row>
    <row r="127" spans="1:9" s="55" customFormat="1" x14ac:dyDescent="0.25">
      <c r="A127" s="55" t="s">
        <v>282</v>
      </c>
      <c r="B127" s="55" t="s">
        <v>185</v>
      </c>
      <c r="C127" s="55" t="s">
        <v>39</v>
      </c>
      <c r="D127" s="57">
        <v>0.82420155179430032</v>
      </c>
      <c r="E127" s="57">
        <v>0.82920155179430033</v>
      </c>
      <c r="F127" s="57">
        <v>0.82920155179430033</v>
      </c>
      <c r="G127" s="117">
        <v>0.82920155179430033</v>
      </c>
      <c r="H127" s="118">
        <v>25</v>
      </c>
      <c r="I127" s="119" t="s">
        <v>83</v>
      </c>
    </row>
    <row r="128" spans="1:9" s="55" customFormat="1" x14ac:dyDescent="0.25">
      <c r="A128" s="55" t="s">
        <v>284</v>
      </c>
      <c r="B128" s="55" t="s">
        <v>120</v>
      </c>
      <c r="C128" s="55" t="s">
        <v>121</v>
      </c>
      <c r="D128" s="57">
        <v>0.805916571314228</v>
      </c>
      <c r="E128" s="57">
        <v>0.82691657131422802</v>
      </c>
      <c r="F128" s="57">
        <v>0.82691657131422802</v>
      </c>
      <c r="G128" s="117">
        <v>0.82691657131422802</v>
      </c>
      <c r="H128" s="118">
        <v>13</v>
      </c>
      <c r="I128" s="120" t="s">
        <v>83</v>
      </c>
    </row>
    <row r="129" spans="1:10" s="55" customFormat="1" x14ac:dyDescent="0.25">
      <c r="A129" s="55" t="s">
        <v>607</v>
      </c>
      <c r="B129" s="55" t="s">
        <v>578</v>
      </c>
      <c r="C129" s="55" t="s">
        <v>579</v>
      </c>
      <c r="D129" s="57"/>
      <c r="E129" s="57"/>
      <c r="F129" s="57"/>
      <c r="G129" s="117">
        <v>0.82581876315102454</v>
      </c>
      <c r="H129" s="118">
        <v>17</v>
      </c>
      <c r="I129" s="117" t="s">
        <v>83</v>
      </c>
    </row>
    <row r="130" spans="1:10" s="55" customFormat="1" x14ac:dyDescent="0.25">
      <c r="A130" s="55" t="s">
        <v>607</v>
      </c>
      <c r="B130" s="55" t="s">
        <v>480</v>
      </c>
      <c r="C130" s="55" t="s">
        <v>479</v>
      </c>
      <c r="D130" s="57"/>
      <c r="E130" s="57"/>
      <c r="F130" s="57"/>
      <c r="G130" s="117">
        <v>0.82405900731019222</v>
      </c>
      <c r="H130" s="118">
        <v>18</v>
      </c>
      <c r="I130" s="117" t="s">
        <v>83</v>
      </c>
      <c r="J130" s="55" t="s">
        <v>608</v>
      </c>
    </row>
    <row r="131" spans="1:10" s="55" customFormat="1" x14ac:dyDescent="0.25">
      <c r="A131" s="55" t="s">
        <v>386</v>
      </c>
      <c r="B131" s="55" t="s">
        <v>325</v>
      </c>
      <c r="C131" s="55" t="s">
        <v>326</v>
      </c>
      <c r="D131" s="58">
        <v>0.82135608378598768</v>
      </c>
      <c r="E131" s="58">
        <v>0.82135608378598768</v>
      </c>
      <c r="F131" s="58">
        <v>0.82135608378598768</v>
      </c>
      <c r="G131" s="121">
        <v>0.82135608378598768</v>
      </c>
      <c r="H131" s="118">
        <v>17</v>
      </c>
      <c r="I131" s="120" t="s">
        <v>83</v>
      </c>
    </row>
    <row r="132" spans="1:10" s="55" customFormat="1" x14ac:dyDescent="0.25">
      <c r="A132" s="55" t="s">
        <v>607</v>
      </c>
      <c r="B132" s="55" t="s">
        <v>546</v>
      </c>
      <c r="C132" s="55" t="s">
        <v>547</v>
      </c>
      <c r="D132" s="57"/>
      <c r="E132" s="57"/>
      <c r="F132" s="57"/>
      <c r="G132" s="117">
        <v>0.82108954693570646</v>
      </c>
      <c r="H132" s="118">
        <v>19</v>
      </c>
      <c r="I132" s="117" t="s">
        <v>83</v>
      </c>
    </row>
    <row r="133" spans="1:10" s="55" customFormat="1" x14ac:dyDescent="0.25">
      <c r="A133" s="55" t="s">
        <v>283</v>
      </c>
      <c r="B133" s="55" t="s">
        <v>270</v>
      </c>
      <c r="C133" s="55" t="s">
        <v>271</v>
      </c>
      <c r="D133" s="58">
        <v>0.82064200719247893</v>
      </c>
      <c r="E133" s="58">
        <v>0.82064200719247893</v>
      </c>
      <c r="F133" s="58">
        <v>0.82064200719247893</v>
      </c>
      <c r="G133" s="121">
        <v>0.82064200719247893</v>
      </c>
      <c r="H133" s="118">
        <v>11</v>
      </c>
      <c r="I133" s="120" t="s">
        <v>83</v>
      </c>
    </row>
    <row r="134" spans="1:10" s="55" customFormat="1" x14ac:dyDescent="0.25">
      <c r="A134" s="55" t="s">
        <v>607</v>
      </c>
      <c r="B134" s="55" t="s">
        <v>470</v>
      </c>
      <c r="C134" s="55" t="s">
        <v>471</v>
      </c>
      <c r="D134" s="57"/>
      <c r="E134" s="57"/>
      <c r="F134" s="57"/>
      <c r="G134" s="117">
        <v>0.82003409016730622</v>
      </c>
      <c r="H134" s="118">
        <v>20</v>
      </c>
      <c r="I134" s="117" t="s">
        <v>83</v>
      </c>
      <c r="J134" s="55" t="s">
        <v>608</v>
      </c>
    </row>
    <row r="135" spans="1:10" s="55" customFormat="1" x14ac:dyDescent="0.25">
      <c r="A135" s="55" t="s">
        <v>435</v>
      </c>
      <c r="B135" s="57" t="s">
        <v>433</v>
      </c>
      <c r="C135" s="57" t="s">
        <v>430</v>
      </c>
      <c r="D135" s="57">
        <v>0.81978427251075581</v>
      </c>
      <c r="E135" s="57">
        <v>0.81978427251075581</v>
      </c>
      <c r="F135" s="57">
        <v>0.81978427251075581</v>
      </c>
      <c r="G135" s="117">
        <v>0.81978427251075581</v>
      </c>
      <c r="H135" s="118">
        <v>15</v>
      </c>
      <c r="I135" s="120" t="s">
        <v>83</v>
      </c>
    </row>
    <row r="136" spans="1:10" s="55" customFormat="1" x14ac:dyDescent="0.25">
      <c r="A136" s="55" t="s">
        <v>282</v>
      </c>
      <c r="B136" s="55" t="s">
        <v>170</v>
      </c>
      <c r="C136" s="55" t="s">
        <v>171</v>
      </c>
      <c r="D136" s="57">
        <v>0.81773471682709953</v>
      </c>
      <c r="E136" s="57">
        <v>0.81773471682709953</v>
      </c>
      <c r="F136" s="57">
        <v>0.81773471682709953</v>
      </c>
      <c r="G136" s="117">
        <v>0.81773471682709953</v>
      </c>
      <c r="H136" s="118">
        <v>26</v>
      </c>
      <c r="I136" s="119" t="s">
        <v>83</v>
      </c>
    </row>
    <row r="137" spans="1:10" s="55" customFormat="1" x14ac:dyDescent="0.25">
      <c r="A137" s="55" t="s">
        <v>284</v>
      </c>
      <c r="B137" s="55" t="s">
        <v>69</v>
      </c>
      <c r="C137" s="55" t="s">
        <v>75</v>
      </c>
      <c r="D137" s="57">
        <v>0.81072380560643509</v>
      </c>
      <c r="E137" s="57">
        <v>0.81072380560643509</v>
      </c>
      <c r="F137" s="57">
        <v>0.81072380560643509</v>
      </c>
      <c r="G137" s="117">
        <v>0.81072380560643509</v>
      </c>
      <c r="H137" s="118">
        <v>12</v>
      </c>
      <c r="I137" s="120" t="s">
        <v>81</v>
      </c>
    </row>
    <row r="138" spans="1:10" s="55" customFormat="1" x14ac:dyDescent="0.25">
      <c r="A138" s="55" t="s">
        <v>282</v>
      </c>
      <c r="B138" s="55" t="s">
        <v>167</v>
      </c>
      <c r="C138" s="55" t="s">
        <v>147</v>
      </c>
      <c r="D138" s="57">
        <v>0.80951251158699711</v>
      </c>
      <c r="E138" s="57">
        <v>0.80951251158699711</v>
      </c>
      <c r="F138" s="57">
        <v>0.80951251158699711</v>
      </c>
      <c r="G138" s="117">
        <v>0.80951251158699711</v>
      </c>
      <c r="H138" s="118">
        <v>27</v>
      </c>
      <c r="I138" s="119" t="s">
        <v>81</v>
      </c>
    </row>
    <row r="139" spans="1:10" s="55" customFormat="1" x14ac:dyDescent="0.25">
      <c r="A139" s="55" t="s">
        <v>435</v>
      </c>
      <c r="B139" s="57" t="s">
        <v>420</v>
      </c>
      <c r="C139" s="57" t="s">
        <v>37</v>
      </c>
      <c r="D139" s="57">
        <v>0.80623108093155804</v>
      </c>
      <c r="E139" s="57">
        <v>0.80623108093155804</v>
      </c>
      <c r="F139" s="57">
        <v>0.80623108093155804</v>
      </c>
      <c r="G139" s="117">
        <v>0.80623108093155804</v>
      </c>
      <c r="H139" s="118">
        <v>16</v>
      </c>
      <c r="I139" s="120" t="s">
        <v>81</v>
      </c>
    </row>
    <row r="140" spans="1:10" s="55" customFormat="1" x14ac:dyDescent="0.25">
      <c r="A140" s="55" t="s">
        <v>283</v>
      </c>
      <c r="B140" s="55" t="s">
        <v>268</v>
      </c>
      <c r="C140" s="55" t="s">
        <v>269</v>
      </c>
      <c r="D140" s="58">
        <v>0.78946825194343062</v>
      </c>
      <c r="E140" s="58">
        <v>0.80546825194343064</v>
      </c>
      <c r="F140" s="58">
        <v>0.80546825194343064</v>
      </c>
      <c r="G140" s="121">
        <v>0.80546825194343064</v>
      </c>
      <c r="H140" s="118">
        <v>12</v>
      </c>
      <c r="I140" s="120" t="s">
        <v>83</v>
      </c>
    </row>
    <row r="141" spans="1:10" s="55" customFormat="1" x14ac:dyDescent="0.25">
      <c r="A141" s="55" t="s">
        <v>282</v>
      </c>
      <c r="B141" s="55" t="s">
        <v>192</v>
      </c>
      <c r="C141" s="55" t="s">
        <v>89</v>
      </c>
      <c r="D141" s="57">
        <v>0.80276862183259101</v>
      </c>
      <c r="E141" s="57">
        <v>0.80276862183259101</v>
      </c>
      <c r="F141" s="57">
        <v>0.80276862183259101</v>
      </c>
      <c r="G141" s="117">
        <v>0.80276862183259101</v>
      </c>
      <c r="H141" s="118">
        <v>28</v>
      </c>
      <c r="I141" s="119" t="s">
        <v>81</v>
      </c>
    </row>
    <row r="142" spans="1:10" s="55" customFormat="1" x14ac:dyDescent="0.25">
      <c r="A142" s="55" t="s">
        <v>284</v>
      </c>
      <c r="B142" s="55" t="s">
        <v>30</v>
      </c>
      <c r="C142" s="55" t="s">
        <v>31</v>
      </c>
      <c r="D142" s="57">
        <v>0.8010107154639301</v>
      </c>
      <c r="E142" s="57">
        <v>0.8010107154639301</v>
      </c>
      <c r="F142" s="57">
        <v>0.8010107154639301</v>
      </c>
      <c r="G142" s="117">
        <v>0.8010107154639301</v>
      </c>
      <c r="H142" s="118">
        <v>13</v>
      </c>
      <c r="I142" s="120" t="s">
        <v>81</v>
      </c>
    </row>
    <row r="143" spans="1:10" s="55" customFormat="1" x14ac:dyDescent="0.25">
      <c r="A143" s="55" t="s">
        <v>284</v>
      </c>
      <c r="B143" s="55" t="s">
        <v>108</v>
      </c>
      <c r="C143" s="55" t="s">
        <v>109</v>
      </c>
      <c r="D143" s="57">
        <v>0.800788738664449</v>
      </c>
      <c r="E143" s="57">
        <v>0.800788738664449</v>
      </c>
      <c r="F143" s="57">
        <v>0.800788738664449</v>
      </c>
      <c r="G143" s="117">
        <v>0.800788738664449</v>
      </c>
      <c r="H143" s="118">
        <v>14</v>
      </c>
      <c r="I143" s="120" t="s">
        <v>81</v>
      </c>
    </row>
    <row r="144" spans="1:10" s="55" customFormat="1" x14ac:dyDescent="0.25">
      <c r="A144" s="55" t="s">
        <v>607</v>
      </c>
      <c r="B144" s="55" t="s">
        <v>524</v>
      </c>
      <c r="C144" s="55" t="s">
        <v>525</v>
      </c>
      <c r="D144" s="57"/>
      <c r="E144" s="57"/>
      <c r="F144" s="57"/>
      <c r="G144" s="117">
        <v>0.80039094752402851</v>
      </c>
      <c r="H144" s="118">
        <v>21</v>
      </c>
      <c r="I144" s="117" t="s">
        <v>81</v>
      </c>
    </row>
    <row r="145" spans="1:9" s="55" customFormat="1" x14ac:dyDescent="0.25">
      <c r="A145" s="55" t="s">
        <v>386</v>
      </c>
      <c r="B145" s="55" t="s">
        <v>337</v>
      </c>
      <c r="C145" s="55" t="s">
        <v>175</v>
      </c>
      <c r="D145" s="58">
        <v>0.78454740070766082</v>
      </c>
      <c r="E145" s="58">
        <v>0.79892975364883734</v>
      </c>
      <c r="F145" s="58">
        <v>0.79892975364883734</v>
      </c>
      <c r="G145" s="121">
        <v>0.79892975364883734</v>
      </c>
      <c r="H145" s="118">
        <v>18</v>
      </c>
      <c r="I145" s="120" t="s">
        <v>81</v>
      </c>
    </row>
    <row r="146" spans="1:9" s="55" customFormat="1" x14ac:dyDescent="0.25">
      <c r="A146" s="55" t="s">
        <v>282</v>
      </c>
      <c r="B146" s="55" t="s">
        <v>222</v>
      </c>
      <c r="C146" s="55" t="s">
        <v>119</v>
      </c>
      <c r="D146" s="57">
        <v>0.79137032294077436</v>
      </c>
      <c r="E146" s="57">
        <v>0.79637032294077437</v>
      </c>
      <c r="F146" s="57">
        <v>0.79637032294077437</v>
      </c>
      <c r="G146" s="117">
        <v>0.79637032294077437</v>
      </c>
      <c r="H146" s="118">
        <v>29</v>
      </c>
      <c r="I146" s="119" t="s">
        <v>81</v>
      </c>
    </row>
    <row r="147" spans="1:9" s="55" customFormat="1" x14ac:dyDescent="0.25">
      <c r="A147" s="55" t="s">
        <v>282</v>
      </c>
      <c r="B147" s="55" t="s">
        <v>165</v>
      </c>
      <c r="C147" s="55" t="s">
        <v>166</v>
      </c>
      <c r="D147" s="57">
        <v>0.7939478126390187</v>
      </c>
      <c r="E147" s="57">
        <v>0.7939478126390187</v>
      </c>
      <c r="F147" s="57">
        <v>0.7939478126390187</v>
      </c>
      <c r="G147" s="117">
        <v>0.7939478126390187</v>
      </c>
      <c r="H147" s="118">
        <v>30</v>
      </c>
      <c r="I147" s="119" t="s">
        <v>81</v>
      </c>
    </row>
    <row r="148" spans="1:9" s="55" customFormat="1" x14ac:dyDescent="0.25">
      <c r="A148" s="55" t="s">
        <v>284</v>
      </c>
      <c r="B148" s="55" t="s">
        <v>106</v>
      </c>
      <c r="C148" s="55" t="s">
        <v>107</v>
      </c>
      <c r="D148" s="57">
        <v>0.78047885336842215</v>
      </c>
      <c r="E148" s="57">
        <v>0.79347885336842217</v>
      </c>
      <c r="F148" s="57">
        <v>0.79347885336842217</v>
      </c>
      <c r="G148" s="117">
        <v>0.79347885336842217</v>
      </c>
      <c r="H148" s="118">
        <v>15</v>
      </c>
      <c r="I148" s="120" t="s">
        <v>81</v>
      </c>
    </row>
    <row r="149" spans="1:9" s="55" customFormat="1" x14ac:dyDescent="0.3">
      <c r="A149" s="113" t="s">
        <v>771</v>
      </c>
      <c r="B149" t="s">
        <v>623</v>
      </c>
      <c r="C149" t="s">
        <v>74</v>
      </c>
      <c r="D149" s="36"/>
      <c r="E149" s="57"/>
      <c r="F149" s="57"/>
      <c r="G149" s="125">
        <v>0.78981095647821875</v>
      </c>
      <c r="H149" s="126">
        <v>11</v>
      </c>
      <c r="I149" s="126" t="s">
        <v>81</v>
      </c>
    </row>
    <row r="150" spans="1:9" s="55" customFormat="1" x14ac:dyDescent="0.25">
      <c r="A150" s="55" t="s">
        <v>284</v>
      </c>
      <c r="B150" s="55" t="s">
        <v>110</v>
      </c>
      <c r="C150" s="55" t="s">
        <v>111</v>
      </c>
      <c r="D150" s="57">
        <v>0.78693414895828573</v>
      </c>
      <c r="E150" s="57">
        <v>0.78693414895828573</v>
      </c>
      <c r="F150" s="57">
        <v>0.78693414895828573</v>
      </c>
      <c r="G150" s="117">
        <v>0.78693414895828573</v>
      </c>
      <c r="H150" s="118">
        <v>16</v>
      </c>
      <c r="I150" s="120" t="s">
        <v>87</v>
      </c>
    </row>
    <row r="151" spans="1:9" s="55" customFormat="1" x14ac:dyDescent="0.25">
      <c r="A151" s="55" t="s">
        <v>283</v>
      </c>
      <c r="B151" s="55" t="s">
        <v>242</v>
      </c>
      <c r="C151" s="55" t="s">
        <v>243</v>
      </c>
      <c r="D151" s="58">
        <v>0.78683189144628141</v>
      </c>
      <c r="E151" s="58">
        <v>0.78683189144628141</v>
      </c>
      <c r="F151" s="58">
        <v>0.78683189144628141</v>
      </c>
      <c r="G151" s="121">
        <v>0.78683189144628141</v>
      </c>
      <c r="H151" s="118">
        <v>13</v>
      </c>
      <c r="I151" s="120" t="s">
        <v>87</v>
      </c>
    </row>
    <row r="152" spans="1:9" s="55" customFormat="1" x14ac:dyDescent="0.25">
      <c r="A152" s="55" t="s">
        <v>283</v>
      </c>
      <c r="B152" s="55" t="s">
        <v>249</v>
      </c>
      <c r="C152" s="55" t="s">
        <v>250</v>
      </c>
      <c r="D152" s="58">
        <v>0.78419342063069752</v>
      </c>
      <c r="E152" s="58">
        <v>0.78419342063069752</v>
      </c>
      <c r="F152" s="58">
        <v>0.78419342063069752</v>
      </c>
      <c r="G152" s="121">
        <v>0.78419342063069752</v>
      </c>
      <c r="H152" s="118">
        <v>14</v>
      </c>
      <c r="I152" s="120" t="s">
        <v>87</v>
      </c>
    </row>
    <row r="153" spans="1:9" s="55" customFormat="1" x14ac:dyDescent="0.25">
      <c r="A153" s="55" t="s">
        <v>386</v>
      </c>
      <c r="B153" s="55" t="s">
        <v>333</v>
      </c>
      <c r="C153" s="55" t="s">
        <v>334</v>
      </c>
      <c r="D153" s="58">
        <v>0.77561065050352784</v>
      </c>
      <c r="E153" s="58">
        <v>0.7840160559089332</v>
      </c>
      <c r="F153" s="58">
        <v>0.7840160559089332</v>
      </c>
      <c r="G153" s="121">
        <v>0.7840160559089332</v>
      </c>
      <c r="H153" s="118">
        <v>19</v>
      </c>
      <c r="I153" s="120" t="s">
        <v>87</v>
      </c>
    </row>
    <row r="154" spans="1:9" s="55" customFormat="1" x14ac:dyDescent="0.25">
      <c r="A154" s="55" t="s">
        <v>284</v>
      </c>
      <c r="B154" s="55" t="s">
        <v>26</v>
      </c>
      <c r="C154" s="55" t="s">
        <v>27</v>
      </c>
      <c r="D154" s="57">
        <v>0.78333782162044507</v>
      </c>
      <c r="E154" s="57">
        <v>0.78333782162044507</v>
      </c>
      <c r="F154" s="57">
        <v>0.78333782162044507</v>
      </c>
      <c r="G154" s="117">
        <v>0.78333782162044507</v>
      </c>
      <c r="H154" s="118">
        <v>14</v>
      </c>
      <c r="I154" s="120" t="s">
        <v>87</v>
      </c>
    </row>
    <row r="155" spans="1:9" s="55" customFormat="1" x14ac:dyDescent="0.25">
      <c r="A155" s="55" t="s">
        <v>282</v>
      </c>
      <c r="B155" s="55" t="s">
        <v>178</v>
      </c>
      <c r="C155" s="55" t="s">
        <v>101</v>
      </c>
      <c r="D155" s="57">
        <v>0.77355921502755054</v>
      </c>
      <c r="E155" s="57">
        <v>0.78255921502755055</v>
      </c>
      <c r="F155" s="57">
        <v>0.78255921502755055</v>
      </c>
      <c r="G155" s="117">
        <v>0.78255921502755055</v>
      </c>
      <c r="H155" s="118">
        <v>31</v>
      </c>
      <c r="I155" s="119" t="s">
        <v>87</v>
      </c>
    </row>
    <row r="156" spans="1:9" s="55" customFormat="1" x14ac:dyDescent="0.25">
      <c r="A156" s="55" t="s">
        <v>514</v>
      </c>
      <c r="B156" s="55" t="s">
        <v>466</v>
      </c>
      <c r="C156" s="55" t="s">
        <v>467</v>
      </c>
      <c r="D156" s="57"/>
      <c r="E156" s="57"/>
      <c r="F156" s="57"/>
      <c r="G156" s="117">
        <v>0.78153706652877397</v>
      </c>
      <c r="H156" s="118">
        <v>13</v>
      </c>
      <c r="I156" s="117" t="s">
        <v>87</v>
      </c>
    </row>
    <row r="157" spans="1:9" s="55" customFormat="1" x14ac:dyDescent="0.3">
      <c r="A157" s="113" t="s">
        <v>771</v>
      </c>
      <c r="B157" t="s">
        <v>747</v>
      </c>
      <c r="C157" t="s">
        <v>748</v>
      </c>
      <c r="D157" s="36"/>
      <c r="E157" s="57"/>
      <c r="F157" s="57"/>
      <c r="G157" s="125">
        <v>0.77806728486798415</v>
      </c>
      <c r="H157" s="126">
        <v>12</v>
      </c>
      <c r="I157" s="126" t="s">
        <v>87</v>
      </c>
    </row>
    <row r="158" spans="1:9" s="55" customFormat="1" x14ac:dyDescent="0.25">
      <c r="A158" s="55" t="s">
        <v>607</v>
      </c>
      <c r="B158" s="55" t="s">
        <v>550</v>
      </c>
      <c r="C158" s="55" t="s">
        <v>402</v>
      </c>
      <c r="D158" s="57"/>
      <c r="E158" s="57"/>
      <c r="F158" s="57"/>
      <c r="G158" s="117">
        <v>0.7763579457030434</v>
      </c>
      <c r="H158" s="118">
        <v>22</v>
      </c>
      <c r="I158" s="117" t="s">
        <v>87</v>
      </c>
    </row>
    <row r="159" spans="1:9" s="55" customFormat="1" x14ac:dyDescent="0.25">
      <c r="A159" s="55" t="s">
        <v>284</v>
      </c>
      <c r="B159" s="55" t="s">
        <v>122</v>
      </c>
      <c r="C159" s="55" t="s">
        <v>109</v>
      </c>
      <c r="D159" s="57">
        <v>0.77614777516901923</v>
      </c>
      <c r="E159" s="57">
        <v>0.77614777516901923</v>
      </c>
      <c r="F159" s="57">
        <v>0.77614777516901923</v>
      </c>
      <c r="G159" s="117">
        <v>0.77614777516901923</v>
      </c>
      <c r="H159" s="118">
        <v>17</v>
      </c>
      <c r="I159" s="120" t="s">
        <v>82</v>
      </c>
    </row>
    <row r="160" spans="1:9" s="55" customFormat="1" x14ac:dyDescent="0.25">
      <c r="A160" s="55" t="s">
        <v>435</v>
      </c>
      <c r="B160" s="57" t="s">
        <v>431</v>
      </c>
      <c r="C160" s="57" t="s">
        <v>432</v>
      </c>
      <c r="D160" s="57">
        <v>0.77430099389191276</v>
      </c>
      <c r="E160" s="57">
        <v>0.77430099389191276</v>
      </c>
      <c r="F160" s="57">
        <v>0.77430099389191276</v>
      </c>
      <c r="G160" s="117">
        <v>0.77430099389191276</v>
      </c>
      <c r="H160" s="118">
        <v>17</v>
      </c>
      <c r="I160" s="120" t="s">
        <v>81</v>
      </c>
    </row>
    <row r="161" spans="1:9" s="55" customFormat="1" x14ac:dyDescent="0.25">
      <c r="A161" s="55" t="s">
        <v>284</v>
      </c>
      <c r="B161" s="55" t="s">
        <v>70</v>
      </c>
      <c r="C161" s="55" t="s">
        <v>71</v>
      </c>
      <c r="D161" s="57">
        <v>0.74148820909639035</v>
      </c>
      <c r="E161" s="57">
        <v>0.76798820909639032</v>
      </c>
      <c r="F161" s="57">
        <v>0.76798820909639032</v>
      </c>
      <c r="G161" s="117">
        <v>0.76798820909639032</v>
      </c>
      <c r="H161" s="118">
        <v>15</v>
      </c>
      <c r="I161" s="120" t="s">
        <v>87</v>
      </c>
    </row>
    <row r="162" spans="1:9" s="55" customFormat="1" x14ac:dyDescent="0.25">
      <c r="A162" s="55" t="s">
        <v>283</v>
      </c>
      <c r="B162" s="55" t="s">
        <v>240</v>
      </c>
      <c r="C162" s="55" t="s">
        <v>191</v>
      </c>
      <c r="D162" s="58">
        <v>0.75418032965661697</v>
      </c>
      <c r="E162" s="58">
        <v>0.76718032965661698</v>
      </c>
      <c r="F162" s="58">
        <v>0.76718032965661698</v>
      </c>
      <c r="G162" s="121">
        <v>0.76718032965661698</v>
      </c>
      <c r="H162" s="118">
        <v>15</v>
      </c>
      <c r="I162" s="120" t="s">
        <v>87</v>
      </c>
    </row>
    <row r="163" spans="1:9" s="55" customFormat="1" x14ac:dyDescent="0.25">
      <c r="A163" s="55" t="s">
        <v>607</v>
      </c>
      <c r="B163" s="55" t="s">
        <v>539</v>
      </c>
      <c r="C163" s="55" t="s">
        <v>392</v>
      </c>
      <c r="D163" s="57"/>
      <c r="E163" s="57"/>
      <c r="F163" s="57"/>
      <c r="G163" s="117">
        <v>0.7670757396027309</v>
      </c>
      <c r="H163" s="118">
        <v>23</v>
      </c>
      <c r="I163" s="117" t="s">
        <v>87</v>
      </c>
    </row>
    <row r="164" spans="1:9" s="55" customFormat="1" x14ac:dyDescent="0.25">
      <c r="A164" s="55" t="s">
        <v>282</v>
      </c>
      <c r="B164" s="55" t="s">
        <v>184</v>
      </c>
      <c r="C164" s="55" t="s">
        <v>53</v>
      </c>
      <c r="D164" s="57">
        <v>0.76669080798492428</v>
      </c>
      <c r="E164" s="57">
        <v>0.76669080798492428</v>
      </c>
      <c r="F164" s="57">
        <v>0.76669080798492428</v>
      </c>
      <c r="G164" s="117">
        <v>0.76669080798492428</v>
      </c>
      <c r="H164" s="118">
        <v>32</v>
      </c>
      <c r="I164" s="119" t="s">
        <v>82</v>
      </c>
    </row>
    <row r="165" spans="1:9" s="55" customFormat="1" x14ac:dyDescent="0.25">
      <c r="A165" s="55" t="s">
        <v>283</v>
      </c>
      <c r="B165" s="55" t="s">
        <v>279</v>
      </c>
      <c r="C165" s="55" t="s">
        <v>280</v>
      </c>
      <c r="D165" s="58">
        <v>0.75455978624057807</v>
      </c>
      <c r="E165" s="58">
        <v>0.76555978624057808</v>
      </c>
      <c r="F165" s="58">
        <v>0.76555978624057808</v>
      </c>
      <c r="G165" s="121">
        <v>0.76555978624057808</v>
      </c>
      <c r="H165" s="118">
        <v>16</v>
      </c>
      <c r="I165" s="120" t="s">
        <v>87</v>
      </c>
    </row>
    <row r="166" spans="1:9" s="55" customFormat="1" x14ac:dyDescent="0.25">
      <c r="A166" s="55" t="s">
        <v>282</v>
      </c>
      <c r="B166" s="55" t="s">
        <v>182</v>
      </c>
      <c r="C166" s="55" t="s">
        <v>183</v>
      </c>
      <c r="D166" s="57">
        <v>0.74895654577643644</v>
      </c>
      <c r="E166" s="57">
        <v>0.76395654577643646</v>
      </c>
      <c r="F166" s="57">
        <v>0.76395654577643646</v>
      </c>
      <c r="G166" s="117">
        <v>0.76395654577643646</v>
      </c>
      <c r="H166" s="118">
        <v>33</v>
      </c>
      <c r="I166" s="119" t="s">
        <v>82</v>
      </c>
    </row>
    <row r="167" spans="1:9" s="55" customFormat="1" x14ac:dyDescent="0.25">
      <c r="A167" s="55" t="s">
        <v>282</v>
      </c>
      <c r="B167" s="55" t="s">
        <v>220</v>
      </c>
      <c r="C167" s="55" t="s">
        <v>221</v>
      </c>
      <c r="D167" s="57">
        <v>0.74492456093098725</v>
      </c>
      <c r="E167" s="57">
        <v>0.75692456093098726</v>
      </c>
      <c r="F167" s="57">
        <v>0.75692456093098726</v>
      </c>
      <c r="G167" s="117">
        <v>0.75692456093098726</v>
      </c>
      <c r="H167" s="118">
        <v>34</v>
      </c>
      <c r="I167" s="119" t="s">
        <v>82</v>
      </c>
    </row>
    <row r="168" spans="1:9" s="55" customFormat="1" x14ac:dyDescent="0.25">
      <c r="A168" s="55" t="s">
        <v>435</v>
      </c>
      <c r="B168" s="57" t="s">
        <v>412</v>
      </c>
      <c r="C168" s="57" t="s">
        <v>413</v>
      </c>
      <c r="D168" s="57">
        <v>0.75689799516800305</v>
      </c>
      <c r="E168" s="57">
        <v>0.75689799516800305</v>
      </c>
      <c r="F168" s="57">
        <v>0.75689799516800305</v>
      </c>
      <c r="G168" s="117">
        <v>0.75689799516800305</v>
      </c>
      <c r="H168" s="118">
        <v>18</v>
      </c>
      <c r="I168" s="120" t="s">
        <v>87</v>
      </c>
    </row>
    <row r="169" spans="1:9" s="55" customFormat="1" x14ac:dyDescent="0.25">
      <c r="A169" s="55" t="s">
        <v>607</v>
      </c>
      <c r="B169" s="55" t="s">
        <v>573</v>
      </c>
      <c r="C169" s="55" t="s">
        <v>187</v>
      </c>
      <c r="D169" s="57"/>
      <c r="E169" s="57"/>
      <c r="F169" s="57"/>
      <c r="G169" s="117">
        <v>0.75665534569817849</v>
      </c>
      <c r="H169" s="118">
        <v>24</v>
      </c>
      <c r="I169" s="117" t="s">
        <v>82</v>
      </c>
    </row>
    <row r="170" spans="1:9" s="55" customFormat="1" x14ac:dyDescent="0.25">
      <c r="A170" s="55" t="s">
        <v>386</v>
      </c>
      <c r="B170" s="55" t="s">
        <v>297</v>
      </c>
      <c r="C170" s="55" t="s">
        <v>175</v>
      </c>
      <c r="D170" s="58">
        <v>0.71933515275771276</v>
      </c>
      <c r="E170" s="58">
        <v>0.75633515275771279</v>
      </c>
      <c r="F170" s="58">
        <v>0.75633515275771279</v>
      </c>
      <c r="G170" s="121">
        <v>0.75633515275771279</v>
      </c>
      <c r="H170" s="118">
        <v>20</v>
      </c>
      <c r="I170" s="120" t="s">
        <v>82</v>
      </c>
    </row>
    <row r="171" spans="1:9" s="55" customFormat="1" x14ac:dyDescent="0.25">
      <c r="A171" s="55" t="s">
        <v>282</v>
      </c>
      <c r="B171" s="55" t="s">
        <v>163</v>
      </c>
      <c r="C171" s="55" t="s">
        <v>164</v>
      </c>
      <c r="D171" s="57">
        <v>0.75580042437042416</v>
      </c>
      <c r="E171" s="57">
        <v>0.75580042437042416</v>
      </c>
      <c r="F171" s="57">
        <v>0.75580042437042416</v>
      </c>
      <c r="G171" s="117">
        <v>0.75580042437042416</v>
      </c>
      <c r="H171" s="118">
        <v>35</v>
      </c>
      <c r="I171" s="119" t="s">
        <v>82</v>
      </c>
    </row>
    <row r="172" spans="1:9" s="55" customFormat="1" x14ac:dyDescent="0.25">
      <c r="A172" s="55" t="s">
        <v>607</v>
      </c>
      <c r="B172" s="55" t="s">
        <v>575</v>
      </c>
      <c r="C172" s="55" t="s">
        <v>576</v>
      </c>
      <c r="D172" s="57"/>
      <c r="E172" s="57"/>
      <c r="F172" s="57"/>
      <c r="G172" s="117">
        <v>0.75457399910118816</v>
      </c>
      <c r="H172" s="118">
        <v>25</v>
      </c>
      <c r="I172" s="117" t="s">
        <v>82</v>
      </c>
    </row>
    <row r="173" spans="1:9" s="55" customFormat="1" x14ac:dyDescent="0.25">
      <c r="A173" s="55" t="s">
        <v>514</v>
      </c>
      <c r="B173" s="55" t="s">
        <v>446</v>
      </c>
      <c r="C173" s="55" t="s">
        <v>47</v>
      </c>
      <c r="D173" s="57"/>
      <c r="E173" s="57"/>
      <c r="F173" s="57"/>
      <c r="G173" s="117">
        <v>0.7518981080030146</v>
      </c>
      <c r="H173" s="118">
        <v>14</v>
      </c>
      <c r="I173" s="117" t="s">
        <v>82</v>
      </c>
    </row>
    <row r="174" spans="1:9" s="55" customFormat="1" x14ac:dyDescent="0.25">
      <c r="A174" s="55" t="s">
        <v>607</v>
      </c>
      <c r="B174" s="55" t="s">
        <v>582</v>
      </c>
      <c r="C174" s="55" t="s">
        <v>583</v>
      </c>
      <c r="D174" s="57"/>
      <c r="E174" s="57"/>
      <c r="F174" s="57"/>
      <c r="G174" s="117">
        <v>0.75025219333583482</v>
      </c>
      <c r="H174" s="118">
        <v>26</v>
      </c>
      <c r="I174" s="117" t="s">
        <v>82</v>
      </c>
    </row>
    <row r="175" spans="1:9" s="55" customFormat="1" x14ac:dyDescent="0.25">
      <c r="A175" s="55" t="s">
        <v>607</v>
      </c>
      <c r="B175" s="55" t="s">
        <v>521</v>
      </c>
      <c r="C175" s="55" t="s">
        <v>522</v>
      </c>
      <c r="D175" s="57"/>
      <c r="E175" s="57"/>
      <c r="F175" s="57"/>
      <c r="G175" s="117">
        <v>0.74946784143412026</v>
      </c>
      <c r="H175" s="118">
        <v>27</v>
      </c>
      <c r="I175" s="117" t="s">
        <v>87</v>
      </c>
    </row>
    <row r="176" spans="1:9" s="55" customFormat="1" x14ac:dyDescent="0.25">
      <c r="A176" s="55" t="s">
        <v>282</v>
      </c>
      <c r="B176" s="55" t="s">
        <v>154</v>
      </c>
      <c r="C176" s="55" t="s">
        <v>155</v>
      </c>
      <c r="D176" s="57">
        <v>0.74933540880290928</v>
      </c>
      <c r="E176" s="57">
        <v>0.74933540880290928</v>
      </c>
      <c r="F176" s="57">
        <v>0.74933540880290928</v>
      </c>
      <c r="G176" s="117">
        <v>0.74933540880290928</v>
      </c>
      <c r="H176" s="118">
        <v>36</v>
      </c>
      <c r="I176" s="119" t="s">
        <v>82</v>
      </c>
    </row>
    <row r="177" spans="1:9" s="55" customFormat="1" x14ac:dyDescent="0.25">
      <c r="A177" s="55" t="s">
        <v>607</v>
      </c>
      <c r="B177" s="55" t="s">
        <v>540</v>
      </c>
      <c r="C177" s="55" t="s">
        <v>541</v>
      </c>
      <c r="D177" s="57"/>
      <c r="E177" s="57"/>
      <c r="F177" s="57"/>
      <c r="G177" s="117">
        <v>0.74826253449660274</v>
      </c>
      <c r="H177" s="118">
        <v>28</v>
      </c>
      <c r="I177" s="117" t="s">
        <v>82</v>
      </c>
    </row>
    <row r="178" spans="1:9" s="55" customFormat="1" x14ac:dyDescent="0.25">
      <c r="A178" s="55" t="s">
        <v>284</v>
      </c>
      <c r="B178" s="55" t="s">
        <v>130</v>
      </c>
      <c r="C178" s="55" t="s">
        <v>137</v>
      </c>
      <c r="D178" s="57">
        <v>0.74814736899180279</v>
      </c>
      <c r="E178" s="57">
        <v>0.74814736899180279</v>
      </c>
      <c r="F178" s="57">
        <v>0.74814736899180279</v>
      </c>
      <c r="G178" s="117">
        <v>0.74814736899180279</v>
      </c>
      <c r="H178" s="118">
        <v>18</v>
      </c>
      <c r="I178" s="120" t="s">
        <v>81</v>
      </c>
    </row>
    <row r="179" spans="1:9" s="55" customFormat="1" x14ac:dyDescent="0.25">
      <c r="A179" s="55" t="s">
        <v>435</v>
      </c>
      <c r="B179" s="57" t="s">
        <v>427</v>
      </c>
      <c r="C179" s="57" t="s">
        <v>428</v>
      </c>
      <c r="D179" s="57">
        <v>0.72073189391689263</v>
      </c>
      <c r="E179" s="57">
        <v>0.74773189391689265</v>
      </c>
      <c r="F179" s="57">
        <v>0.74773189391689265</v>
      </c>
      <c r="G179" s="117">
        <v>0.74773189391689265</v>
      </c>
      <c r="H179" s="118">
        <v>19</v>
      </c>
      <c r="I179" s="120" t="s">
        <v>87</v>
      </c>
    </row>
    <row r="180" spans="1:9" s="55" customFormat="1" x14ac:dyDescent="0.25">
      <c r="A180" s="55" t="s">
        <v>284</v>
      </c>
      <c r="B180" s="55" t="s">
        <v>34</v>
      </c>
      <c r="C180" s="55" t="s">
        <v>35</v>
      </c>
      <c r="D180" s="57">
        <v>0.73040056011681365</v>
      </c>
      <c r="E180" s="57">
        <v>0.74540056011681366</v>
      </c>
      <c r="F180" s="57">
        <v>0.74540056011681366</v>
      </c>
      <c r="G180" s="117">
        <v>0.74540056011681366</v>
      </c>
      <c r="H180" s="118">
        <v>16</v>
      </c>
      <c r="I180" s="120" t="s">
        <v>87</v>
      </c>
    </row>
    <row r="181" spans="1:9" s="55" customFormat="1" x14ac:dyDescent="0.25">
      <c r="A181" s="55" t="s">
        <v>283</v>
      </c>
      <c r="B181" s="55" t="s">
        <v>272</v>
      </c>
      <c r="C181" s="55" t="s">
        <v>273</v>
      </c>
      <c r="D181" s="58">
        <v>0.74206574640352985</v>
      </c>
      <c r="E181" s="58">
        <v>0.74206574640352985</v>
      </c>
      <c r="F181" s="58">
        <v>0.74206574640352985</v>
      </c>
      <c r="G181" s="121">
        <v>0.74206574640352985</v>
      </c>
      <c r="H181" s="118">
        <v>17</v>
      </c>
      <c r="I181" s="120" t="s">
        <v>82</v>
      </c>
    </row>
    <row r="182" spans="1:9" s="55" customFormat="1" x14ac:dyDescent="0.25">
      <c r="A182" s="55" t="s">
        <v>386</v>
      </c>
      <c r="B182" s="55" t="s">
        <v>345</v>
      </c>
      <c r="C182" s="55" t="s">
        <v>346</v>
      </c>
      <c r="D182" s="58">
        <v>0.74077714437437436</v>
      </c>
      <c r="E182" s="58">
        <v>0.74077714437437436</v>
      </c>
      <c r="F182" s="58">
        <v>0.74077714437437436</v>
      </c>
      <c r="G182" s="121">
        <v>0.74077714437437436</v>
      </c>
      <c r="H182" s="118">
        <v>21</v>
      </c>
      <c r="I182" s="120" t="s">
        <v>82</v>
      </c>
    </row>
    <row r="183" spans="1:9" s="55" customFormat="1" x14ac:dyDescent="0.25">
      <c r="A183" s="55" t="s">
        <v>282</v>
      </c>
      <c r="B183" s="55" t="s">
        <v>225</v>
      </c>
      <c r="C183" s="55" t="s">
        <v>226</v>
      </c>
      <c r="D183" s="57">
        <v>0.73954976707701292</v>
      </c>
      <c r="E183" s="57">
        <v>0.73954976707701292</v>
      </c>
      <c r="F183" s="57">
        <v>0.73954976707701292</v>
      </c>
      <c r="G183" s="117">
        <v>0.73954976707701292</v>
      </c>
      <c r="H183" s="118">
        <v>37</v>
      </c>
      <c r="I183" s="119" t="s">
        <v>82</v>
      </c>
    </row>
    <row r="184" spans="1:9" s="55" customFormat="1" x14ac:dyDescent="0.25">
      <c r="A184" s="55" t="s">
        <v>284</v>
      </c>
      <c r="B184" s="55" t="s">
        <v>41</v>
      </c>
      <c r="C184" s="55" t="s">
        <v>74</v>
      </c>
      <c r="D184" s="57">
        <v>0.73583058896378706</v>
      </c>
      <c r="E184" s="57">
        <v>0.73736905050224855</v>
      </c>
      <c r="F184" s="57">
        <v>0.73736905050224855</v>
      </c>
      <c r="G184" s="117">
        <v>0.73736905050224855</v>
      </c>
      <c r="H184" s="118">
        <v>17</v>
      </c>
      <c r="I184" s="120" t="s">
        <v>82</v>
      </c>
    </row>
    <row r="185" spans="1:9" s="55" customFormat="1" x14ac:dyDescent="0.25">
      <c r="A185" s="55" t="s">
        <v>607</v>
      </c>
      <c r="B185" s="55" t="s">
        <v>532</v>
      </c>
      <c r="C185" s="55" t="s">
        <v>262</v>
      </c>
      <c r="D185" s="57"/>
      <c r="E185" s="57"/>
      <c r="F185" s="57"/>
      <c r="G185" s="117">
        <v>0.7245711479154886</v>
      </c>
      <c r="H185" s="118">
        <v>29</v>
      </c>
      <c r="I185" s="117" t="s">
        <v>82</v>
      </c>
    </row>
    <row r="186" spans="1:9" s="55" customFormat="1" x14ac:dyDescent="0.25">
      <c r="A186" s="55" t="s">
        <v>607</v>
      </c>
      <c r="B186" s="55" t="s">
        <v>572</v>
      </c>
      <c r="C186" s="55" t="s">
        <v>141</v>
      </c>
      <c r="D186" s="57"/>
      <c r="E186" s="57"/>
      <c r="F186" s="57"/>
      <c r="G186" s="117">
        <v>0.72134476275652981</v>
      </c>
      <c r="H186" s="118">
        <v>30</v>
      </c>
      <c r="I186" s="117" t="s">
        <v>82</v>
      </c>
    </row>
    <row r="187" spans="1:9" s="55" customFormat="1" x14ac:dyDescent="0.25">
      <c r="A187" s="55" t="s">
        <v>282</v>
      </c>
      <c r="B187" s="55" t="s">
        <v>198</v>
      </c>
      <c r="C187" s="55" t="s">
        <v>151</v>
      </c>
      <c r="D187" s="57">
        <v>0.72134295934139103</v>
      </c>
      <c r="E187" s="57">
        <v>0.72134295934139103</v>
      </c>
      <c r="F187" s="57">
        <v>0.72134295934139103</v>
      </c>
      <c r="G187" s="117">
        <v>0.72134295934139103</v>
      </c>
      <c r="H187" s="118">
        <v>38</v>
      </c>
      <c r="I187" s="119" t="s">
        <v>82</v>
      </c>
    </row>
    <row r="188" spans="1:9" s="55" customFormat="1" x14ac:dyDescent="0.25">
      <c r="A188" s="55" t="s">
        <v>284</v>
      </c>
      <c r="B188" s="55" t="s">
        <v>61</v>
      </c>
      <c r="C188" s="55" t="s">
        <v>62</v>
      </c>
      <c r="D188" s="57">
        <v>0.70227450867048902</v>
      </c>
      <c r="E188" s="57">
        <v>0.71927450867048903</v>
      </c>
      <c r="F188" s="57">
        <v>0.71927450867048903</v>
      </c>
      <c r="G188" s="117">
        <v>0.71927450867048903</v>
      </c>
      <c r="H188" s="118">
        <v>18</v>
      </c>
      <c r="I188" s="120" t="s">
        <v>82</v>
      </c>
    </row>
    <row r="189" spans="1:9" s="55" customFormat="1" x14ac:dyDescent="0.25">
      <c r="A189" s="55" t="s">
        <v>284</v>
      </c>
      <c r="B189" s="55" t="s">
        <v>116</v>
      </c>
      <c r="C189" s="55" t="s">
        <v>117</v>
      </c>
      <c r="D189" s="57">
        <v>0.6930917449938101</v>
      </c>
      <c r="E189" s="57">
        <v>0.71859174499381007</v>
      </c>
      <c r="F189" s="57">
        <v>0.71859174499381007</v>
      </c>
      <c r="G189" s="117">
        <v>0.71859174499381007</v>
      </c>
      <c r="H189" s="118">
        <v>19</v>
      </c>
      <c r="I189" s="120" t="s">
        <v>82</v>
      </c>
    </row>
    <row r="190" spans="1:9" s="55" customFormat="1" x14ac:dyDescent="0.25">
      <c r="A190" s="55" t="s">
        <v>283</v>
      </c>
      <c r="B190" s="55" t="s">
        <v>266</v>
      </c>
      <c r="C190" s="55" t="s">
        <v>267</v>
      </c>
      <c r="D190" s="58">
        <v>0.71836493272040969</v>
      </c>
      <c r="E190" s="58">
        <v>0.71836493272040969</v>
      </c>
      <c r="F190" s="58">
        <v>0.71836493272040969</v>
      </c>
      <c r="G190" s="121">
        <v>0.71836493272040969</v>
      </c>
      <c r="H190" s="118">
        <v>18</v>
      </c>
      <c r="I190" s="120" t="s">
        <v>82</v>
      </c>
    </row>
    <row r="191" spans="1:9" s="55" customFormat="1" x14ac:dyDescent="0.25">
      <c r="A191" s="55" t="s">
        <v>386</v>
      </c>
      <c r="B191" s="55" t="s">
        <v>304</v>
      </c>
      <c r="C191" s="55" t="s">
        <v>305</v>
      </c>
      <c r="D191" s="58">
        <v>0.67917634989426956</v>
      </c>
      <c r="E191" s="58">
        <v>0.71817634989426959</v>
      </c>
      <c r="F191" s="58">
        <v>0.71817634989426959</v>
      </c>
      <c r="G191" s="121">
        <v>0.71817634989426959</v>
      </c>
      <c r="H191" s="118">
        <v>22</v>
      </c>
      <c r="I191" s="120" t="s">
        <v>82</v>
      </c>
    </row>
    <row r="192" spans="1:9" s="55" customFormat="1" x14ac:dyDescent="0.25">
      <c r="A192" s="55" t="s">
        <v>282</v>
      </c>
      <c r="B192" s="55" t="s">
        <v>174</v>
      </c>
      <c r="C192" s="55" t="s">
        <v>175</v>
      </c>
      <c r="D192" s="57">
        <v>0.70452292367692548</v>
      </c>
      <c r="E192" s="57">
        <v>0.71252292367692549</v>
      </c>
      <c r="F192" s="57">
        <v>0.71252292367692549</v>
      </c>
      <c r="G192" s="117">
        <v>0.71252292367692549</v>
      </c>
      <c r="H192" s="118">
        <v>39</v>
      </c>
      <c r="I192" s="119" t="s">
        <v>82</v>
      </c>
    </row>
    <row r="193" spans="1:10" s="55" customFormat="1" x14ac:dyDescent="0.25">
      <c r="A193" s="55" t="s">
        <v>284</v>
      </c>
      <c r="B193" s="55" t="s">
        <v>67</v>
      </c>
      <c r="C193" s="55" t="s">
        <v>68</v>
      </c>
      <c r="D193" s="57">
        <v>0.71248844177469051</v>
      </c>
      <c r="E193" s="57">
        <v>0.71248844177469051</v>
      </c>
      <c r="F193" s="57">
        <v>0.71248844177469051</v>
      </c>
      <c r="G193" s="117">
        <v>0.71248844177469051</v>
      </c>
      <c r="H193" s="118">
        <v>19</v>
      </c>
      <c r="I193" s="120" t="s">
        <v>82</v>
      </c>
    </row>
    <row r="194" spans="1:10" s="55" customFormat="1" x14ac:dyDescent="0.25">
      <c r="A194" s="55" t="s">
        <v>284</v>
      </c>
      <c r="B194" s="55" t="s">
        <v>59</v>
      </c>
      <c r="C194" s="55" t="s">
        <v>60</v>
      </c>
      <c r="D194" s="57">
        <v>0.70984768097937345</v>
      </c>
      <c r="E194" s="57">
        <v>0.70984768097937345</v>
      </c>
      <c r="F194" s="57">
        <v>0.70984768097937345</v>
      </c>
      <c r="G194" s="117">
        <v>0.70984768097937345</v>
      </c>
      <c r="H194" s="118">
        <v>20</v>
      </c>
      <c r="I194" s="120" t="s">
        <v>82</v>
      </c>
    </row>
    <row r="195" spans="1:10" s="55" customFormat="1" x14ac:dyDescent="0.25">
      <c r="A195" s="55" t="s">
        <v>282</v>
      </c>
      <c r="B195" s="55" t="s">
        <v>168</v>
      </c>
      <c r="C195" s="55" t="s">
        <v>169</v>
      </c>
      <c r="D195" s="57">
        <v>0.70849679124361253</v>
      </c>
      <c r="E195" s="57">
        <v>0.70849679124361253</v>
      </c>
      <c r="F195" s="57">
        <v>0.70849679124361253</v>
      </c>
      <c r="G195" s="117">
        <v>0.70849679124361253</v>
      </c>
      <c r="H195" s="118">
        <v>40</v>
      </c>
      <c r="I195" s="119" t="s">
        <v>82</v>
      </c>
    </row>
    <row r="196" spans="1:10" s="55" customFormat="1" x14ac:dyDescent="0.25">
      <c r="A196" s="55" t="s">
        <v>282</v>
      </c>
      <c r="B196" s="55" t="s">
        <v>199</v>
      </c>
      <c r="C196" s="55" t="s">
        <v>162</v>
      </c>
      <c r="D196" s="57">
        <v>0.70805600229444299</v>
      </c>
      <c r="E196" s="57">
        <v>0.70805600229444299</v>
      </c>
      <c r="F196" s="57">
        <v>0.70805600229444299</v>
      </c>
      <c r="G196" s="117">
        <v>0.70805600229444299</v>
      </c>
      <c r="H196" s="118">
        <v>41</v>
      </c>
      <c r="I196" s="119" t="s">
        <v>82</v>
      </c>
    </row>
    <row r="197" spans="1:10" s="55" customFormat="1" x14ac:dyDescent="0.25">
      <c r="A197" s="55" t="s">
        <v>435</v>
      </c>
      <c r="B197" s="57" t="s">
        <v>410</v>
      </c>
      <c r="C197" s="57" t="s">
        <v>411</v>
      </c>
      <c r="D197" s="57">
        <v>0.70673370516567868</v>
      </c>
      <c r="E197" s="57">
        <v>0.70673370516567868</v>
      </c>
      <c r="F197" s="57">
        <v>0.70673370516567868</v>
      </c>
      <c r="G197" s="117">
        <v>0.70673370516567868</v>
      </c>
      <c r="H197" s="118">
        <v>20</v>
      </c>
      <c r="I197" s="120" t="s">
        <v>82</v>
      </c>
    </row>
    <row r="198" spans="1:10" s="55" customFormat="1" x14ac:dyDescent="0.25">
      <c r="A198" s="55" t="s">
        <v>282</v>
      </c>
      <c r="B198" s="55" t="s">
        <v>227</v>
      </c>
      <c r="C198" s="55" t="s">
        <v>228</v>
      </c>
      <c r="D198" s="57">
        <v>0.70527205900576329</v>
      </c>
      <c r="E198" s="57">
        <v>0.70527205900576329</v>
      </c>
      <c r="F198" s="57">
        <v>0.70527205900576329</v>
      </c>
      <c r="G198" s="117">
        <v>0.70527205900576329</v>
      </c>
      <c r="H198" s="118">
        <v>42</v>
      </c>
      <c r="I198" s="119" t="s">
        <v>82</v>
      </c>
    </row>
    <row r="199" spans="1:10" s="55" customFormat="1" x14ac:dyDescent="0.25">
      <c r="A199" s="55" t="s">
        <v>283</v>
      </c>
      <c r="B199" s="55" t="s">
        <v>247</v>
      </c>
      <c r="C199" s="55" t="s">
        <v>248</v>
      </c>
      <c r="D199" s="58">
        <v>0.69953120084936971</v>
      </c>
      <c r="E199" s="58">
        <v>0.69953120084936971</v>
      </c>
      <c r="F199" s="58">
        <v>0.69953120084936971</v>
      </c>
      <c r="G199" s="121">
        <v>0.69953120084936971</v>
      </c>
      <c r="H199" s="118">
        <v>19</v>
      </c>
      <c r="I199" s="120" t="s">
        <v>82</v>
      </c>
    </row>
    <row r="200" spans="1:10" s="55" customFormat="1" x14ac:dyDescent="0.25">
      <c r="A200" s="55" t="s">
        <v>607</v>
      </c>
      <c r="B200" s="55" t="s">
        <v>560</v>
      </c>
      <c r="C200" s="55" t="s">
        <v>589</v>
      </c>
      <c r="D200" s="57"/>
      <c r="E200" s="57"/>
      <c r="F200" s="57"/>
      <c r="G200" s="117">
        <v>0.69646194661534211</v>
      </c>
      <c r="H200" s="118">
        <v>31</v>
      </c>
      <c r="I200" s="117" t="s">
        <v>82</v>
      </c>
    </row>
    <row r="201" spans="1:10" s="55" customFormat="1" x14ac:dyDescent="0.25">
      <c r="A201" s="55" t="s">
        <v>386</v>
      </c>
      <c r="B201" s="55" t="s">
        <v>349</v>
      </c>
      <c r="C201" s="55" t="s">
        <v>208</v>
      </c>
      <c r="D201" s="58">
        <v>0.68229182630906771</v>
      </c>
      <c r="E201" s="58">
        <v>0.69429182630906772</v>
      </c>
      <c r="F201" s="58">
        <v>0.69429182630906772</v>
      </c>
      <c r="G201" s="121">
        <v>0.69429182630906772</v>
      </c>
      <c r="H201" s="118">
        <v>23</v>
      </c>
      <c r="I201" s="120" t="s">
        <v>82</v>
      </c>
    </row>
    <row r="202" spans="1:10" s="55" customFormat="1" x14ac:dyDescent="0.25">
      <c r="A202" s="55" t="s">
        <v>284</v>
      </c>
      <c r="B202" s="55" t="s">
        <v>100</v>
      </c>
      <c r="C202" s="55" t="s">
        <v>101</v>
      </c>
      <c r="D202" s="57">
        <v>0.67956008087942288</v>
      </c>
      <c r="E202" s="57">
        <v>0.69306008087942284</v>
      </c>
      <c r="F202" s="57">
        <v>0.69306008087942284</v>
      </c>
      <c r="G202" s="117">
        <v>0.69306008087942284</v>
      </c>
      <c r="H202" s="118">
        <v>20</v>
      </c>
      <c r="I202" s="120" t="s">
        <v>82</v>
      </c>
    </row>
    <row r="203" spans="1:10" s="55" customFormat="1" x14ac:dyDescent="0.25">
      <c r="A203" s="55" t="s">
        <v>386</v>
      </c>
      <c r="B203" s="55" t="s">
        <v>303</v>
      </c>
      <c r="C203" s="55" t="s">
        <v>208</v>
      </c>
      <c r="D203" s="58">
        <v>0.67866058149050557</v>
      </c>
      <c r="E203" s="58">
        <v>0.69266058149050558</v>
      </c>
      <c r="F203" s="58">
        <v>0.69266058149050558</v>
      </c>
      <c r="G203" s="121">
        <v>0.69266058149050558</v>
      </c>
      <c r="H203" s="118">
        <v>24</v>
      </c>
      <c r="I203" s="120" t="s">
        <v>82</v>
      </c>
    </row>
    <row r="204" spans="1:10" s="55" customFormat="1" x14ac:dyDescent="0.25">
      <c r="A204" s="55" t="s">
        <v>386</v>
      </c>
      <c r="B204" s="55" t="s">
        <v>352</v>
      </c>
      <c r="C204" s="55" t="s">
        <v>353</v>
      </c>
      <c r="D204" s="58">
        <v>0.68324691607009425</v>
      </c>
      <c r="E204" s="58">
        <v>0.69124691607009425</v>
      </c>
      <c r="F204" s="58">
        <v>0.69124691607009425</v>
      </c>
      <c r="G204" s="121">
        <v>0.69124691607009425</v>
      </c>
      <c r="H204" s="118">
        <v>25</v>
      </c>
      <c r="I204" s="120" t="s">
        <v>82</v>
      </c>
    </row>
    <row r="205" spans="1:10" s="55" customFormat="1" x14ac:dyDescent="0.25">
      <c r="A205" s="55" t="s">
        <v>284</v>
      </c>
      <c r="B205" s="55" t="s">
        <v>32</v>
      </c>
      <c r="C205" s="55" t="s">
        <v>33</v>
      </c>
      <c r="D205" s="57">
        <v>0.68627711409173064</v>
      </c>
      <c r="E205" s="57">
        <v>0.68627711409173064</v>
      </c>
      <c r="F205" s="57">
        <v>0.68627711409173064</v>
      </c>
      <c r="G205" s="117">
        <v>0.68627711409173064</v>
      </c>
      <c r="H205" s="118">
        <v>21</v>
      </c>
      <c r="I205" s="120" t="s">
        <v>84</v>
      </c>
    </row>
    <row r="206" spans="1:10" s="55" customFormat="1" x14ac:dyDescent="0.25">
      <c r="A206" s="55" t="s">
        <v>283</v>
      </c>
      <c r="B206" s="55" t="s">
        <v>241</v>
      </c>
      <c r="C206" s="55" t="s">
        <v>276</v>
      </c>
      <c r="D206" s="58">
        <v>0.67068055473616361</v>
      </c>
      <c r="E206" s="58">
        <v>0.68618055473616357</v>
      </c>
      <c r="F206" s="58">
        <v>0.68618055473616357</v>
      </c>
      <c r="G206" s="121">
        <v>0.68618055473616357</v>
      </c>
      <c r="H206" s="118">
        <v>20</v>
      </c>
      <c r="I206" s="120" t="s">
        <v>84</v>
      </c>
    </row>
    <row r="207" spans="1:10" s="55" customFormat="1" x14ac:dyDescent="0.25">
      <c r="A207" s="55" t="s">
        <v>282</v>
      </c>
      <c r="B207" s="55" t="s">
        <v>216</v>
      </c>
      <c r="C207" s="55" t="s">
        <v>217</v>
      </c>
      <c r="D207" s="57">
        <v>0.68552800928407343</v>
      </c>
      <c r="E207" s="57">
        <v>0.68552800928407343</v>
      </c>
      <c r="F207" s="57">
        <v>0.68552800928407343</v>
      </c>
      <c r="G207" s="117">
        <v>0.68552800928407343</v>
      </c>
      <c r="H207" s="118">
        <v>43</v>
      </c>
      <c r="I207" s="119" t="s">
        <v>84</v>
      </c>
    </row>
    <row r="208" spans="1:10" s="55" customFormat="1" x14ac:dyDescent="0.25">
      <c r="A208" s="55" t="s">
        <v>514</v>
      </c>
      <c r="B208" s="55" t="s">
        <v>339</v>
      </c>
      <c r="C208" s="55" t="s">
        <v>487</v>
      </c>
      <c r="D208" s="57"/>
      <c r="E208" s="57"/>
      <c r="F208" s="57"/>
      <c r="G208" s="117">
        <v>0.68516687798842901</v>
      </c>
      <c r="H208" s="118">
        <v>15</v>
      </c>
      <c r="I208" s="117" t="s">
        <v>84</v>
      </c>
      <c r="J208" s="55" t="s">
        <v>608</v>
      </c>
    </row>
    <row r="209" spans="1:10" s="55" customFormat="1" x14ac:dyDescent="0.3">
      <c r="A209" s="113" t="s">
        <v>771</v>
      </c>
      <c r="B209" t="s">
        <v>624</v>
      </c>
      <c r="C209" t="s">
        <v>625</v>
      </c>
      <c r="D209" s="36"/>
      <c r="E209" s="57"/>
      <c r="F209" s="57"/>
      <c r="G209" s="125">
        <v>0.68439031083192892</v>
      </c>
      <c r="H209" s="126">
        <v>13</v>
      </c>
      <c r="I209" s="126" t="s">
        <v>385</v>
      </c>
    </row>
    <row r="210" spans="1:10" s="55" customFormat="1" x14ac:dyDescent="0.25">
      <c r="A210" s="55" t="s">
        <v>386</v>
      </c>
      <c r="B210" s="55" t="s">
        <v>307</v>
      </c>
      <c r="C210" s="55" t="s">
        <v>109</v>
      </c>
      <c r="D210" s="58">
        <v>0.66921015405790385</v>
      </c>
      <c r="E210" s="58">
        <v>0.68321015405790386</v>
      </c>
      <c r="F210" s="58">
        <v>0.68321015405790386</v>
      </c>
      <c r="G210" s="121">
        <v>0.68321015405790386</v>
      </c>
      <c r="H210" s="118">
        <v>26</v>
      </c>
      <c r="I210" s="120" t="s">
        <v>385</v>
      </c>
    </row>
    <row r="211" spans="1:10" s="55" customFormat="1" x14ac:dyDescent="0.25">
      <c r="A211" s="55" t="s">
        <v>386</v>
      </c>
      <c r="B211" s="55" t="s">
        <v>364</v>
      </c>
      <c r="C211" s="55" t="s">
        <v>365</v>
      </c>
      <c r="D211" s="58">
        <v>0.67391114857084333</v>
      </c>
      <c r="E211" s="58">
        <v>0.67391114857084333</v>
      </c>
      <c r="F211" s="58">
        <v>0.67391114857084333</v>
      </c>
      <c r="G211" s="121">
        <v>0.67391114857084333</v>
      </c>
      <c r="H211" s="118">
        <v>27</v>
      </c>
      <c r="I211" s="120" t="s">
        <v>385</v>
      </c>
    </row>
    <row r="212" spans="1:10" s="55" customFormat="1" x14ac:dyDescent="0.25">
      <c r="A212" s="55" t="s">
        <v>386</v>
      </c>
      <c r="B212" s="55" t="s">
        <v>350</v>
      </c>
      <c r="C212" s="55" t="s">
        <v>351</v>
      </c>
      <c r="D212" s="58">
        <v>0.67215989812795929</v>
      </c>
      <c r="E212" s="58">
        <v>0.67215989812795929</v>
      </c>
      <c r="F212" s="58">
        <v>0.67215989812795929</v>
      </c>
      <c r="G212" s="121">
        <v>0.67215989812795929</v>
      </c>
      <c r="H212" s="118">
        <v>28</v>
      </c>
      <c r="I212" s="120" t="s">
        <v>385</v>
      </c>
    </row>
    <row r="213" spans="1:10" s="55" customFormat="1" x14ac:dyDescent="0.25">
      <c r="A213" s="55" t="s">
        <v>607</v>
      </c>
      <c r="B213" s="55" t="s">
        <v>574</v>
      </c>
      <c r="C213" s="55" t="s">
        <v>545</v>
      </c>
      <c r="D213" s="57"/>
      <c r="E213" s="57"/>
      <c r="F213" s="57"/>
      <c r="G213" s="117">
        <v>0.67049923100257725</v>
      </c>
      <c r="H213" s="118">
        <v>32</v>
      </c>
      <c r="I213" s="117" t="s">
        <v>82</v>
      </c>
    </row>
    <row r="214" spans="1:10" s="55" customFormat="1" x14ac:dyDescent="0.25">
      <c r="A214" s="55" t="s">
        <v>283</v>
      </c>
      <c r="B214" s="55" t="s">
        <v>238</v>
      </c>
      <c r="C214" s="55" t="s">
        <v>239</v>
      </c>
      <c r="D214" s="58">
        <v>0.66509053909680005</v>
      </c>
      <c r="E214" s="58">
        <v>0.66509053909680005</v>
      </c>
      <c r="F214" s="58">
        <v>0.66509053909680005</v>
      </c>
      <c r="G214" s="121">
        <v>0.66509053909680005</v>
      </c>
      <c r="H214" s="118">
        <v>21</v>
      </c>
      <c r="I214" s="120" t="s">
        <v>80</v>
      </c>
    </row>
    <row r="215" spans="1:10" s="55" customFormat="1" x14ac:dyDescent="0.25">
      <c r="A215" s="55" t="s">
        <v>282</v>
      </c>
      <c r="B215" s="55" t="s">
        <v>204</v>
      </c>
      <c r="C215" s="55" t="s">
        <v>205</v>
      </c>
      <c r="D215" s="57">
        <v>0.65009211701715464</v>
      </c>
      <c r="E215" s="57">
        <v>0.66359211701715459</v>
      </c>
      <c r="F215" s="57">
        <v>0.66359211701715459</v>
      </c>
      <c r="G215" s="117">
        <v>0.66359211701715459</v>
      </c>
      <c r="H215" s="118">
        <v>44</v>
      </c>
      <c r="I215" s="119" t="s">
        <v>80</v>
      </c>
    </row>
    <row r="216" spans="1:10" s="55" customFormat="1" x14ac:dyDescent="0.25">
      <c r="A216" s="55" t="s">
        <v>607</v>
      </c>
      <c r="B216" s="55" t="s">
        <v>544</v>
      </c>
      <c r="C216" s="55" t="s">
        <v>545</v>
      </c>
      <c r="D216" s="57"/>
      <c r="E216" s="57"/>
      <c r="F216" s="57"/>
      <c r="G216" s="117">
        <v>0.66104013987820276</v>
      </c>
      <c r="H216" s="118">
        <v>33</v>
      </c>
      <c r="I216" s="117" t="s">
        <v>80</v>
      </c>
    </row>
    <row r="217" spans="1:10" s="55" customFormat="1" x14ac:dyDescent="0.25">
      <c r="A217" s="55" t="s">
        <v>282</v>
      </c>
      <c r="B217" s="55" t="s">
        <v>186</v>
      </c>
      <c r="C217" s="55" t="s">
        <v>187</v>
      </c>
      <c r="D217" s="57">
        <v>0.63885706008829146</v>
      </c>
      <c r="E217" s="57">
        <v>0.66085706008829148</v>
      </c>
      <c r="F217" s="57">
        <v>0.66085706008829148</v>
      </c>
      <c r="G217" s="117">
        <v>0.66085706008829148</v>
      </c>
      <c r="H217" s="118">
        <v>45</v>
      </c>
      <c r="I217" s="119" t="s">
        <v>84</v>
      </c>
    </row>
    <row r="218" spans="1:10" s="55" customFormat="1" x14ac:dyDescent="0.3">
      <c r="A218" s="113" t="s">
        <v>771</v>
      </c>
      <c r="B218" t="s">
        <v>565</v>
      </c>
      <c r="C218" t="s">
        <v>203</v>
      </c>
      <c r="D218" s="36"/>
      <c r="E218" s="57"/>
      <c r="F218" s="57"/>
      <c r="G218" s="125">
        <v>0.66042449978904194</v>
      </c>
      <c r="H218" s="126">
        <v>14</v>
      </c>
      <c r="I218" s="126" t="s">
        <v>385</v>
      </c>
      <c r="J218" s="55" t="s">
        <v>608</v>
      </c>
    </row>
    <row r="219" spans="1:10" s="55" customFormat="1" x14ac:dyDescent="0.25">
      <c r="A219" s="55" t="s">
        <v>283</v>
      </c>
      <c r="B219" s="55" t="s">
        <v>257</v>
      </c>
      <c r="C219" s="55" t="s">
        <v>258</v>
      </c>
      <c r="D219" s="58">
        <v>0.64283822035253246</v>
      </c>
      <c r="E219" s="58">
        <v>0.65483822035253247</v>
      </c>
      <c r="F219" s="58">
        <v>0.65483822035253247</v>
      </c>
      <c r="G219" s="121">
        <v>0.65483822035253247</v>
      </c>
      <c r="H219" s="118">
        <v>22</v>
      </c>
      <c r="I219" s="120" t="s">
        <v>80</v>
      </c>
    </row>
    <row r="220" spans="1:10" s="55" customFormat="1" x14ac:dyDescent="0.25">
      <c r="A220" s="55" t="s">
        <v>282</v>
      </c>
      <c r="B220" s="55" t="s">
        <v>223</v>
      </c>
      <c r="C220" s="55" t="s">
        <v>37</v>
      </c>
      <c r="D220" s="57">
        <v>0.65073574495309028</v>
      </c>
      <c r="E220" s="57">
        <v>0.65373574495309028</v>
      </c>
      <c r="F220" s="57">
        <v>0.65373574495309028</v>
      </c>
      <c r="G220" s="117">
        <v>0.65373574495309028</v>
      </c>
      <c r="H220" s="118">
        <v>46</v>
      </c>
      <c r="I220" s="119" t="s">
        <v>80</v>
      </c>
    </row>
    <row r="221" spans="1:10" s="55" customFormat="1" x14ac:dyDescent="0.3">
      <c r="A221" s="113" t="s">
        <v>771</v>
      </c>
      <c r="B221" t="s">
        <v>609</v>
      </c>
      <c r="C221" t="s">
        <v>402</v>
      </c>
      <c r="D221" s="36"/>
      <c r="E221" s="57"/>
      <c r="F221" s="57"/>
      <c r="G221" s="125">
        <v>0.65289817171748121</v>
      </c>
      <c r="H221" s="126">
        <v>15</v>
      </c>
      <c r="I221" s="126" t="s">
        <v>385</v>
      </c>
    </row>
    <row r="222" spans="1:10" s="55" customFormat="1" x14ac:dyDescent="0.25">
      <c r="A222" s="55" t="s">
        <v>282</v>
      </c>
      <c r="B222" s="55" t="s">
        <v>210</v>
      </c>
      <c r="C222" s="55" t="s">
        <v>162</v>
      </c>
      <c r="D222" s="57">
        <v>0.63946473998067543</v>
      </c>
      <c r="E222" s="57">
        <v>0.65146473998067544</v>
      </c>
      <c r="F222" s="57">
        <v>0.65146473998067544</v>
      </c>
      <c r="G222" s="117">
        <v>0.65146473998067544</v>
      </c>
      <c r="H222" s="118">
        <v>47</v>
      </c>
      <c r="I222" s="119" t="s">
        <v>80</v>
      </c>
    </row>
    <row r="223" spans="1:10" s="55" customFormat="1" x14ac:dyDescent="0.25">
      <c r="A223" s="55" t="s">
        <v>386</v>
      </c>
      <c r="B223" s="55" t="s">
        <v>291</v>
      </c>
      <c r="C223" s="55" t="s">
        <v>292</v>
      </c>
      <c r="D223" s="58">
        <v>0.64412128535360569</v>
      </c>
      <c r="E223" s="58">
        <v>0.65112128535360569</v>
      </c>
      <c r="F223" s="58">
        <v>0.65112128535360569</v>
      </c>
      <c r="G223" s="121">
        <v>0.65112128535360569</v>
      </c>
      <c r="H223" s="118">
        <v>29</v>
      </c>
      <c r="I223" s="120" t="s">
        <v>385</v>
      </c>
    </row>
    <row r="224" spans="1:10" s="55" customFormat="1" x14ac:dyDescent="0.25">
      <c r="A224" s="55" t="s">
        <v>607</v>
      </c>
      <c r="B224" s="55" t="s">
        <v>529</v>
      </c>
      <c r="C224" s="55" t="s">
        <v>530</v>
      </c>
      <c r="D224" s="57"/>
      <c r="E224" s="57"/>
      <c r="F224" s="57"/>
      <c r="G224" s="117">
        <v>0.65084463851842467</v>
      </c>
      <c r="H224" s="118">
        <v>34</v>
      </c>
      <c r="I224" s="117" t="s">
        <v>385</v>
      </c>
      <c r="J224" s="55" t="s">
        <v>608</v>
      </c>
    </row>
    <row r="225" spans="1:9" s="55" customFormat="1" x14ac:dyDescent="0.3">
      <c r="A225" s="113" t="s">
        <v>771</v>
      </c>
      <c r="B225" t="s">
        <v>291</v>
      </c>
      <c r="C225" t="s">
        <v>430</v>
      </c>
      <c r="D225" s="36"/>
      <c r="E225" s="57"/>
      <c r="F225" s="57"/>
      <c r="G225" s="125">
        <v>0.64997024513244794</v>
      </c>
      <c r="H225" s="126">
        <v>16</v>
      </c>
      <c r="I225" s="126" t="s">
        <v>385</v>
      </c>
    </row>
    <row r="226" spans="1:9" s="55" customFormat="1" x14ac:dyDescent="0.25">
      <c r="A226" s="55" t="s">
        <v>514</v>
      </c>
      <c r="B226" s="55" t="s">
        <v>449</v>
      </c>
      <c r="C226" s="55" t="s">
        <v>450</v>
      </c>
      <c r="D226" s="57"/>
      <c r="E226" s="57"/>
      <c r="F226" s="57"/>
      <c r="G226" s="117">
        <v>0.64686698250281605</v>
      </c>
      <c r="H226" s="118">
        <v>16</v>
      </c>
      <c r="I226" s="117" t="s">
        <v>385</v>
      </c>
    </row>
    <row r="227" spans="1:9" s="55" customFormat="1" x14ac:dyDescent="0.25">
      <c r="A227" s="55" t="s">
        <v>435</v>
      </c>
      <c r="B227" s="57" t="s">
        <v>405</v>
      </c>
      <c r="C227" s="57" t="s">
        <v>326</v>
      </c>
      <c r="D227" s="57">
        <v>0.63649566097895616</v>
      </c>
      <c r="E227" s="57">
        <v>0.64549566097895617</v>
      </c>
      <c r="F227" s="57">
        <v>0.64549566097895617</v>
      </c>
      <c r="G227" s="117">
        <v>0.64549566097895617</v>
      </c>
      <c r="H227" s="118">
        <v>21</v>
      </c>
      <c r="I227" s="120" t="s">
        <v>84</v>
      </c>
    </row>
    <row r="228" spans="1:9" s="55" customFormat="1" x14ac:dyDescent="0.25">
      <c r="A228" s="55" t="s">
        <v>284</v>
      </c>
      <c r="B228" s="55" t="s">
        <v>123</v>
      </c>
      <c r="C228" s="55" t="s">
        <v>124</v>
      </c>
      <c r="D228" s="57">
        <v>0.62675307271015313</v>
      </c>
      <c r="E228" s="57">
        <v>0.64075307271015314</v>
      </c>
      <c r="F228" s="57">
        <v>0.64075307271015314</v>
      </c>
      <c r="G228" s="117">
        <v>0.64075307271015314</v>
      </c>
      <c r="H228" s="118">
        <v>21</v>
      </c>
      <c r="I228" s="120" t="s">
        <v>82</v>
      </c>
    </row>
    <row r="229" spans="1:9" s="55" customFormat="1" x14ac:dyDescent="0.25">
      <c r="A229" s="55" t="s">
        <v>386</v>
      </c>
      <c r="B229" s="55" t="s">
        <v>146</v>
      </c>
      <c r="C229" s="55" t="s">
        <v>338</v>
      </c>
      <c r="D229" s="58">
        <v>0.63762028138935989</v>
      </c>
      <c r="E229" s="58">
        <v>0.63762028138935989</v>
      </c>
      <c r="F229" s="58">
        <v>0.63762028138935989</v>
      </c>
      <c r="G229" s="121">
        <v>0.63762028138935989</v>
      </c>
      <c r="H229" s="118">
        <v>30</v>
      </c>
      <c r="I229" s="120" t="s">
        <v>80</v>
      </c>
    </row>
    <row r="230" spans="1:9" s="55" customFormat="1" x14ac:dyDescent="0.3">
      <c r="A230" s="113" t="s">
        <v>771</v>
      </c>
      <c r="B230" t="s">
        <v>630</v>
      </c>
      <c r="C230" t="s">
        <v>631</v>
      </c>
      <c r="D230" s="36"/>
      <c r="E230" s="57"/>
      <c r="F230" s="57"/>
      <c r="G230" s="125">
        <v>0.63736736724375664</v>
      </c>
      <c r="H230" s="126">
        <v>17</v>
      </c>
      <c r="I230" s="126" t="s">
        <v>80</v>
      </c>
    </row>
    <row r="231" spans="1:9" s="55" customFormat="1" x14ac:dyDescent="0.25">
      <c r="A231" s="55" t="s">
        <v>284</v>
      </c>
      <c r="B231" s="55" t="s">
        <v>93</v>
      </c>
      <c r="C231" s="55" t="s">
        <v>94</v>
      </c>
      <c r="D231" s="57">
        <v>0.63682921236290957</v>
      </c>
      <c r="E231" s="57">
        <v>0.63682921236290957</v>
      </c>
      <c r="F231" s="57">
        <v>0.63682921236290957</v>
      </c>
      <c r="G231" s="117">
        <v>0.63682921236290957</v>
      </c>
      <c r="H231" s="118">
        <v>22</v>
      </c>
      <c r="I231" s="120" t="s">
        <v>80</v>
      </c>
    </row>
    <row r="232" spans="1:9" s="55" customFormat="1" x14ac:dyDescent="0.25">
      <c r="A232" s="55" t="s">
        <v>284</v>
      </c>
      <c r="B232" s="55" t="s">
        <v>134</v>
      </c>
      <c r="C232" s="55" t="s">
        <v>135</v>
      </c>
      <c r="D232" s="57">
        <v>0.63448277137336062</v>
      </c>
      <c r="E232" s="57">
        <v>0.63448277137336062</v>
      </c>
      <c r="F232" s="57">
        <v>0.63448277137336062</v>
      </c>
      <c r="G232" s="117">
        <v>0.63448277137336062</v>
      </c>
      <c r="H232" s="118">
        <v>23</v>
      </c>
      <c r="I232" s="120" t="s">
        <v>80</v>
      </c>
    </row>
    <row r="233" spans="1:9" s="55" customFormat="1" x14ac:dyDescent="0.25">
      <c r="A233" s="55" t="s">
        <v>282</v>
      </c>
      <c r="B233" s="55" t="s">
        <v>188</v>
      </c>
      <c r="C233" s="55" t="s">
        <v>189</v>
      </c>
      <c r="D233" s="57">
        <v>0.62818585973381003</v>
      </c>
      <c r="E233" s="57">
        <v>0.63318585973381003</v>
      </c>
      <c r="F233" s="57">
        <v>0.63318585973381003</v>
      </c>
      <c r="G233" s="117">
        <v>0.63318585973381003</v>
      </c>
      <c r="H233" s="118">
        <v>48</v>
      </c>
      <c r="I233" s="119" t="s">
        <v>80</v>
      </c>
    </row>
    <row r="234" spans="1:9" s="55" customFormat="1" x14ac:dyDescent="0.25">
      <c r="A234" s="55" t="s">
        <v>514</v>
      </c>
      <c r="B234" s="55" t="s">
        <v>174</v>
      </c>
      <c r="C234" s="55" t="s">
        <v>478</v>
      </c>
      <c r="D234" s="57"/>
      <c r="E234" s="57"/>
      <c r="F234" s="57"/>
      <c r="G234" s="117">
        <v>0.63094451628082193</v>
      </c>
      <c r="H234" s="118">
        <v>17</v>
      </c>
      <c r="I234" s="117" t="s">
        <v>80</v>
      </c>
    </row>
    <row r="235" spans="1:9" s="55" customFormat="1" x14ac:dyDescent="0.25">
      <c r="A235" s="55" t="s">
        <v>386</v>
      </c>
      <c r="B235" s="55" t="s">
        <v>335</v>
      </c>
      <c r="C235" s="55" t="s">
        <v>336</v>
      </c>
      <c r="D235" s="58">
        <v>0.63077367176717092</v>
      </c>
      <c r="E235" s="58">
        <v>0.63077367176717092</v>
      </c>
      <c r="F235" s="58">
        <v>0.63077367176717092</v>
      </c>
      <c r="G235" s="121">
        <v>0.63077367176717092</v>
      </c>
      <c r="H235" s="118">
        <v>31</v>
      </c>
      <c r="I235" s="120" t="s">
        <v>80</v>
      </c>
    </row>
    <row r="236" spans="1:9" s="55" customFormat="1" x14ac:dyDescent="0.25">
      <c r="A236" s="55" t="s">
        <v>284</v>
      </c>
      <c r="B236" s="55" t="s">
        <v>102</v>
      </c>
      <c r="C236" s="55" t="s">
        <v>103</v>
      </c>
      <c r="D236" s="57">
        <v>0.61952602025700165</v>
      </c>
      <c r="E236" s="57">
        <v>0.63002602025700161</v>
      </c>
      <c r="F236" s="57">
        <v>0.63002602025700161</v>
      </c>
      <c r="G236" s="117">
        <v>0.63002602025700161</v>
      </c>
      <c r="H236" s="118">
        <v>24</v>
      </c>
      <c r="I236" s="120" t="s">
        <v>80</v>
      </c>
    </row>
    <row r="237" spans="1:9" s="55" customFormat="1" x14ac:dyDescent="0.25">
      <c r="A237" s="55" t="s">
        <v>282</v>
      </c>
      <c r="B237" s="55" t="s">
        <v>180</v>
      </c>
      <c r="C237" s="55" t="s">
        <v>181</v>
      </c>
      <c r="D237" s="57">
        <v>0.62931426343872021</v>
      </c>
      <c r="E237" s="57">
        <v>0.62931426343872021</v>
      </c>
      <c r="F237" s="57">
        <v>0.62931426343872021</v>
      </c>
      <c r="G237" s="117">
        <v>0.62931426343872021</v>
      </c>
      <c r="H237" s="118">
        <v>49</v>
      </c>
      <c r="I237" s="119" t="s">
        <v>80</v>
      </c>
    </row>
    <row r="238" spans="1:9" s="55" customFormat="1" x14ac:dyDescent="0.25">
      <c r="A238" s="55" t="s">
        <v>514</v>
      </c>
      <c r="B238" s="55" t="s">
        <v>460</v>
      </c>
      <c r="C238" s="55" t="s">
        <v>461</v>
      </c>
      <c r="D238" s="57"/>
      <c r="E238" s="57"/>
      <c r="F238" s="57"/>
      <c r="G238" s="117">
        <v>0.62706447207238147</v>
      </c>
      <c r="H238" s="118">
        <v>18</v>
      </c>
      <c r="I238" s="117" t="s">
        <v>80</v>
      </c>
    </row>
    <row r="239" spans="1:9" s="55" customFormat="1" x14ac:dyDescent="0.25">
      <c r="A239" s="55" t="s">
        <v>284</v>
      </c>
      <c r="B239" s="55" t="s">
        <v>92</v>
      </c>
      <c r="C239" s="55" t="s">
        <v>40</v>
      </c>
      <c r="D239" s="57">
        <v>0.62076840188573612</v>
      </c>
      <c r="E239" s="57">
        <v>0.62076840188573612</v>
      </c>
      <c r="F239" s="57">
        <v>0.62076840188573612</v>
      </c>
      <c r="G239" s="117">
        <v>0.62076840188573612</v>
      </c>
      <c r="H239" s="118">
        <v>25</v>
      </c>
      <c r="I239" s="120" t="s">
        <v>80</v>
      </c>
    </row>
    <row r="240" spans="1:9" s="55" customFormat="1" x14ac:dyDescent="0.25">
      <c r="A240" s="55" t="s">
        <v>386</v>
      </c>
      <c r="B240" s="55" t="s">
        <v>344</v>
      </c>
      <c r="C240" s="55" t="s">
        <v>151</v>
      </c>
      <c r="D240" s="58">
        <v>0.57276202290475886</v>
      </c>
      <c r="E240" s="58">
        <v>0.61719445533719131</v>
      </c>
      <c r="F240" s="58">
        <v>0.61719445533719131</v>
      </c>
      <c r="G240" s="121">
        <v>0.61719445533719131</v>
      </c>
      <c r="H240" s="118">
        <v>32</v>
      </c>
      <c r="I240" s="120" t="s">
        <v>80</v>
      </c>
    </row>
    <row r="241" spans="1:10" s="55" customFormat="1" x14ac:dyDescent="0.25">
      <c r="A241" s="55" t="s">
        <v>282</v>
      </c>
      <c r="B241" s="55" t="s">
        <v>190</v>
      </c>
      <c r="C241" s="55" t="s">
        <v>191</v>
      </c>
      <c r="D241" s="57">
        <v>0.60967719831486911</v>
      </c>
      <c r="E241" s="57">
        <v>0.61467719831486911</v>
      </c>
      <c r="F241" s="57">
        <v>0.61467719831486911</v>
      </c>
      <c r="G241" s="117">
        <v>0.61467719831486911</v>
      </c>
      <c r="H241" s="118">
        <v>50</v>
      </c>
      <c r="I241" s="119" t="s">
        <v>80</v>
      </c>
    </row>
    <row r="242" spans="1:10" s="55" customFormat="1" x14ac:dyDescent="0.3">
      <c r="A242" s="113" t="s">
        <v>771</v>
      </c>
      <c r="B242" t="s">
        <v>627</v>
      </c>
      <c r="C242" t="s">
        <v>628</v>
      </c>
      <c r="D242" s="36"/>
      <c r="E242" s="57"/>
      <c r="F242" s="57"/>
      <c r="G242" s="125">
        <v>0.61433581381480473</v>
      </c>
      <c r="H242" s="126">
        <v>18</v>
      </c>
      <c r="I242" s="126" t="s">
        <v>80</v>
      </c>
    </row>
    <row r="243" spans="1:10" s="55" customFormat="1" x14ac:dyDescent="0.25">
      <c r="A243" s="55" t="s">
        <v>282</v>
      </c>
      <c r="B243" s="55" t="s">
        <v>159</v>
      </c>
      <c r="C243" s="55" t="s">
        <v>160</v>
      </c>
      <c r="D243" s="57">
        <v>0.61104761519455664</v>
      </c>
      <c r="E243" s="57">
        <v>0.61404761519455664</v>
      </c>
      <c r="F243" s="57">
        <v>0.61404761519455664</v>
      </c>
      <c r="G243" s="117">
        <v>0.61404761519455664</v>
      </c>
      <c r="H243" s="118">
        <v>51</v>
      </c>
      <c r="I243" s="119" t="s">
        <v>80</v>
      </c>
    </row>
    <row r="244" spans="1:10" s="55" customFormat="1" x14ac:dyDescent="0.25">
      <c r="A244" s="55" t="s">
        <v>514</v>
      </c>
      <c r="B244" s="55" t="s">
        <v>485</v>
      </c>
      <c r="C244" s="55" t="s">
        <v>320</v>
      </c>
      <c r="D244" s="57"/>
      <c r="E244" s="57"/>
      <c r="F244" s="57"/>
      <c r="G244" s="117">
        <v>0.61022700137461339</v>
      </c>
      <c r="H244" s="118">
        <v>19</v>
      </c>
      <c r="I244" s="117" t="s">
        <v>80</v>
      </c>
    </row>
    <row r="245" spans="1:10" s="55" customFormat="1" x14ac:dyDescent="0.25">
      <c r="A245" s="55" t="s">
        <v>283</v>
      </c>
      <c r="B245" s="55" t="s">
        <v>261</v>
      </c>
      <c r="C245" s="55" t="s">
        <v>262</v>
      </c>
      <c r="D245" s="58">
        <v>0.58248921991777547</v>
      </c>
      <c r="E245" s="58">
        <v>0.60348921991777549</v>
      </c>
      <c r="F245" s="58">
        <v>0.60348921991777549</v>
      </c>
      <c r="G245" s="121">
        <v>0.60348921991777549</v>
      </c>
      <c r="H245" s="118">
        <v>23</v>
      </c>
      <c r="I245" s="120" t="s">
        <v>80</v>
      </c>
    </row>
    <row r="246" spans="1:10" s="55" customFormat="1" x14ac:dyDescent="0.25">
      <c r="A246" s="55" t="s">
        <v>386</v>
      </c>
      <c r="B246" s="55" t="s">
        <v>289</v>
      </c>
      <c r="C246" s="55" t="s">
        <v>290</v>
      </c>
      <c r="D246" s="58">
        <v>0.5679932717562759</v>
      </c>
      <c r="E246" s="58">
        <v>0.60199327175627593</v>
      </c>
      <c r="F246" s="58">
        <v>0.60199327175627593</v>
      </c>
      <c r="G246" s="121">
        <v>0.60199327175627593</v>
      </c>
      <c r="H246" s="118">
        <v>33</v>
      </c>
      <c r="I246" s="120" t="s">
        <v>80</v>
      </c>
    </row>
    <row r="247" spans="1:10" s="55" customFormat="1" x14ac:dyDescent="0.25">
      <c r="A247" s="55" t="s">
        <v>284</v>
      </c>
      <c r="B247" s="55" t="s">
        <v>42</v>
      </c>
      <c r="C247" s="55" t="s">
        <v>75</v>
      </c>
      <c r="D247" s="57">
        <v>0.58198941969056917</v>
      </c>
      <c r="E247" s="57">
        <v>0.60098941969056918</v>
      </c>
      <c r="F247" s="57">
        <v>0.60098941969056918</v>
      </c>
      <c r="G247" s="117">
        <v>0.60098941969056918</v>
      </c>
      <c r="H247" s="118">
        <v>22</v>
      </c>
      <c r="I247" s="120" t="s">
        <v>80</v>
      </c>
    </row>
    <row r="248" spans="1:10" s="55" customFormat="1" x14ac:dyDescent="0.25">
      <c r="A248" s="55" t="s">
        <v>386</v>
      </c>
      <c r="B248" s="55" t="s">
        <v>309</v>
      </c>
      <c r="C248" s="55" t="s">
        <v>310</v>
      </c>
      <c r="D248" s="58">
        <v>0.57403987409696855</v>
      </c>
      <c r="E248" s="58">
        <v>0.59853987409696852</v>
      </c>
      <c r="F248" s="58">
        <v>0.59853987409696852</v>
      </c>
      <c r="G248" s="121">
        <v>0.59853987409696852</v>
      </c>
      <c r="H248" s="118">
        <v>34</v>
      </c>
      <c r="I248" s="120" t="s">
        <v>80</v>
      </c>
    </row>
    <row r="249" spans="1:10" s="55" customFormat="1" x14ac:dyDescent="0.25">
      <c r="A249" s="55" t="s">
        <v>435</v>
      </c>
      <c r="B249" s="57" t="s">
        <v>393</v>
      </c>
      <c r="C249" s="57" t="s">
        <v>394</v>
      </c>
      <c r="D249" s="57">
        <v>0.58305106604183932</v>
      </c>
      <c r="E249" s="57">
        <v>0.59705106604183933</v>
      </c>
      <c r="F249" s="57">
        <v>0.59705106604183933</v>
      </c>
      <c r="G249" s="117">
        <v>0.59705106604183933</v>
      </c>
      <c r="H249" s="118">
        <v>22</v>
      </c>
      <c r="I249" s="120" t="s">
        <v>80</v>
      </c>
    </row>
    <row r="250" spans="1:10" s="55" customFormat="1" x14ac:dyDescent="0.25">
      <c r="A250" s="55" t="s">
        <v>386</v>
      </c>
      <c r="B250" s="55" t="s">
        <v>339</v>
      </c>
      <c r="C250" s="55" t="s">
        <v>340</v>
      </c>
      <c r="D250" s="58">
        <v>0.58417871982089065</v>
      </c>
      <c r="E250" s="58">
        <v>0.59417871982089066</v>
      </c>
      <c r="F250" s="58">
        <v>0.59417871982089066</v>
      </c>
      <c r="G250" s="121">
        <v>0.59417871982089066</v>
      </c>
      <c r="H250" s="118">
        <v>35</v>
      </c>
      <c r="I250" s="120" t="s">
        <v>80</v>
      </c>
    </row>
    <row r="251" spans="1:10" s="55" customFormat="1" x14ac:dyDescent="0.25">
      <c r="A251" s="55" t="s">
        <v>514</v>
      </c>
      <c r="B251" s="55" t="s">
        <v>455</v>
      </c>
      <c r="C251" s="55" t="s">
        <v>482</v>
      </c>
      <c r="D251" s="57"/>
      <c r="E251" s="57"/>
      <c r="F251" s="57"/>
      <c r="G251" s="117">
        <v>0.59386504624022418</v>
      </c>
      <c r="H251" s="118">
        <v>20</v>
      </c>
      <c r="I251" s="117" t="s">
        <v>80</v>
      </c>
    </row>
    <row r="252" spans="1:10" s="55" customFormat="1" x14ac:dyDescent="0.3">
      <c r="A252" s="113" t="s">
        <v>771</v>
      </c>
      <c r="B252" t="s">
        <v>633</v>
      </c>
      <c r="C252" t="s">
        <v>615</v>
      </c>
      <c r="D252" s="36"/>
      <c r="E252" s="57"/>
      <c r="F252" s="57"/>
      <c r="G252" s="125">
        <v>0.5904344183395992</v>
      </c>
      <c r="H252" s="126">
        <v>19</v>
      </c>
      <c r="I252" s="126" t="s">
        <v>80</v>
      </c>
    </row>
    <row r="253" spans="1:10" s="55" customFormat="1" x14ac:dyDescent="0.3">
      <c r="A253" s="113" t="s">
        <v>771</v>
      </c>
      <c r="B253" t="s">
        <v>186</v>
      </c>
      <c r="C253" t="s">
        <v>610</v>
      </c>
      <c r="D253" s="36"/>
      <c r="E253" s="57"/>
      <c r="F253" s="57"/>
      <c r="G253" s="125">
        <v>0.58860482107537537</v>
      </c>
      <c r="H253" s="126">
        <v>20</v>
      </c>
      <c r="I253" s="126" t="s">
        <v>80</v>
      </c>
    </row>
    <row r="254" spans="1:10" s="55" customFormat="1" x14ac:dyDescent="0.25">
      <c r="A254" s="55" t="s">
        <v>386</v>
      </c>
      <c r="B254" s="55" t="s">
        <v>321</v>
      </c>
      <c r="C254" s="55" t="s">
        <v>308</v>
      </c>
      <c r="D254" s="58">
        <v>0.53464985526411601</v>
      </c>
      <c r="E254" s="58">
        <v>0.57864985526411605</v>
      </c>
      <c r="F254" s="58">
        <v>0.57864985526411605</v>
      </c>
      <c r="G254" s="121">
        <v>0.57864985526411605</v>
      </c>
      <c r="H254" s="118">
        <v>36</v>
      </c>
      <c r="I254" s="120" t="s">
        <v>80</v>
      </c>
    </row>
    <row r="255" spans="1:10" s="55" customFormat="1" x14ac:dyDescent="0.25">
      <c r="A255" s="55" t="s">
        <v>282</v>
      </c>
      <c r="B255" s="55" t="s">
        <v>114</v>
      </c>
      <c r="C255" s="55" t="s">
        <v>115</v>
      </c>
      <c r="D255" s="57">
        <v>0.55630302950676336</v>
      </c>
      <c r="E255" s="57">
        <v>0.57630302950676338</v>
      </c>
      <c r="F255" s="57">
        <v>0.57630302950676338</v>
      </c>
      <c r="G255" s="117">
        <v>0.57630302950676338</v>
      </c>
      <c r="H255" s="118">
        <v>52</v>
      </c>
      <c r="I255" s="119" t="s">
        <v>80</v>
      </c>
      <c r="J255" s="55" t="s">
        <v>608</v>
      </c>
    </row>
    <row r="256" spans="1:10" s="55" customFormat="1" x14ac:dyDescent="0.25">
      <c r="A256" s="55" t="s">
        <v>607</v>
      </c>
      <c r="B256" s="55" t="s">
        <v>596</v>
      </c>
      <c r="C256" s="55" t="s">
        <v>597</v>
      </c>
      <c r="D256" s="57"/>
      <c r="E256" s="57"/>
      <c r="F256" s="57"/>
      <c r="G256" s="117">
        <v>0.57589618959208588</v>
      </c>
      <c r="H256" s="118">
        <v>35</v>
      </c>
      <c r="I256" s="117" t="s">
        <v>80</v>
      </c>
    </row>
    <row r="257" spans="1:10" s="55" customFormat="1" x14ac:dyDescent="0.25">
      <c r="A257" s="55" t="s">
        <v>386</v>
      </c>
      <c r="B257" s="55" t="s">
        <v>306</v>
      </c>
      <c r="C257" s="55" t="s">
        <v>43</v>
      </c>
      <c r="D257" s="58">
        <v>0.56652898265815166</v>
      </c>
      <c r="E257" s="58">
        <v>0.57552898265815167</v>
      </c>
      <c r="F257" s="58">
        <v>0.57552898265815167</v>
      </c>
      <c r="G257" s="121">
        <v>0.57552898265815167</v>
      </c>
      <c r="H257" s="118">
        <v>37</v>
      </c>
      <c r="I257" s="120" t="s">
        <v>80</v>
      </c>
    </row>
    <row r="258" spans="1:10" s="55" customFormat="1" x14ac:dyDescent="0.25">
      <c r="A258" s="55" t="s">
        <v>386</v>
      </c>
      <c r="B258" s="55" t="s">
        <v>327</v>
      </c>
      <c r="C258" s="55" t="s">
        <v>109</v>
      </c>
      <c r="D258" s="58">
        <v>0.54219322683291127</v>
      </c>
      <c r="E258" s="58">
        <v>0.57469322683291124</v>
      </c>
      <c r="F258" s="58">
        <v>0.57469322683291124</v>
      </c>
      <c r="G258" s="121">
        <v>0.57469322683291124</v>
      </c>
      <c r="H258" s="118">
        <v>38</v>
      </c>
      <c r="I258" s="120" t="s">
        <v>80</v>
      </c>
    </row>
    <row r="259" spans="1:10" s="55" customFormat="1" x14ac:dyDescent="0.25">
      <c r="A259" s="55" t="s">
        <v>282</v>
      </c>
      <c r="B259" s="55" t="s">
        <v>148</v>
      </c>
      <c r="C259" s="55" t="s">
        <v>149</v>
      </c>
      <c r="D259" s="57">
        <v>0.5728115302029495</v>
      </c>
      <c r="E259" s="57">
        <v>0.5728115302029495</v>
      </c>
      <c r="F259" s="57">
        <v>0.5728115302029495</v>
      </c>
      <c r="G259" s="117">
        <v>0.5728115302029495</v>
      </c>
      <c r="H259" s="118">
        <v>53</v>
      </c>
      <c r="I259" s="119" t="s">
        <v>80</v>
      </c>
    </row>
    <row r="260" spans="1:10" s="55" customFormat="1" x14ac:dyDescent="0.25">
      <c r="A260" s="55" t="s">
        <v>514</v>
      </c>
      <c r="B260" s="55" t="s">
        <v>174</v>
      </c>
      <c r="C260" s="55" t="s">
        <v>481</v>
      </c>
      <c r="D260" s="57"/>
      <c r="E260" s="57"/>
      <c r="F260" s="57"/>
      <c r="G260" s="117">
        <v>0.57112179862126311</v>
      </c>
      <c r="H260" s="118">
        <v>21</v>
      </c>
      <c r="I260" s="117" t="s">
        <v>80</v>
      </c>
    </row>
    <row r="261" spans="1:10" s="55" customFormat="1" x14ac:dyDescent="0.25">
      <c r="A261" s="55" t="s">
        <v>607</v>
      </c>
      <c r="B261" s="55" t="s">
        <v>561</v>
      </c>
      <c r="C261" s="55" t="s">
        <v>562</v>
      </c>
      <c r="D261" s="57"/>
      <c r="E261" s="57"/>
      <c r="F261" s="57"/>
      <c r="G261" s="117">
        <v>0.57010963828240224</v>
      </c>
      <c r="H261" s="118">
        <v>36</v>
      </c>
      <c r="I261" s="117" t="s">
        <v>80</v>
      </c>
    </row>
    <row r="262" spans="1:10" s="55" customFormat="1" x14ac:dyDescent="0.25">
      <c r="A262" s="55" t="s">
        <v>435</v>
      </c>
      <c r="B262" s="57" t="s">
        <v>419</v>
      </c>
      <c r="C262" s="57" t="s">
        <v>162</v>
      </c>
      <c r="D262" s="57">
        <v>0.56696141561440361</v>
      </c>
      <c r="E262" s="57">
        <v>0.56696141561440361</v>
      </c>
      <c r="F262" s="57">
        <v>0.56696141561440361</v>
      </c>
      <c r="G262" s="117">
        <v>0.56696141561440361</v>
      </c>
      <c r="H262" s="118">
        <v>23</v>
      </c>
      <c r="I262" s="120" t="s">
        <v>80</v>
      </c>
    </row>
    <row r="263" spans="1:10" s="55" customFormat="1" x14ac:dyDescent="0.25">
      <c r="A263" s="55" t="s">
        <v>284</v>
      </c>
      <c r="B263" s="55" t="s">
        <v>44</v>
      </c>
      <c r="C263" s="55" t="s">
        <v>76</v>
      </c>
      <c r="D263" s="57">
        <v>0.56192709664805562</v>
      </c>
      <c r="E263" s="57">
        <v>0.56692709664805563</v>
      </c>
      <c r="F263" s="57">
        <v>0.56692709664805563</v>
      </c>
      <c r="G263" s="117">
        <v>0.56692709664805563</v>
      </c>
      <c r="H263" s="118">
        <v>26</v>
      </c>
      <c r="I263" s="120" t="s">
        <v>80</v>
      </c>
      <c r="J263" s="55" t="s">
        <v>608</v>
      </c>
    </row>
    <row r="264" spans="1:10" s="55" customFormat="1" x14ac:dyDescent="0.25">
      <c r="A264" s="55" t="s">
        <v>435</v>
      </c>
      <c r="B264" s="57" t="s">
        <v>416</v>
      </c>
      <c r="C264" s="57" t="s">
        <v>320</v>
      </c>
      <c r="D264" s="57">
        <v>0.56074184748288669</v>
      </c>
      <c r="E264" s="57">
        <v>0.56074184748288669</v>
      </c>
      <c r="F264" s="57">
        <v>0.56074184748288669</v>
      </c>
      <c r="G264" s="117">
        <v>0.56074184748288669</v>
      </c>
      <c r="H264" s="118">
        <v>24</v>
      </c>
      <c r="I264" s="120" t="s">
        <v>80</v>
      </c>
    </row>
    <row r="265" spans="1:10" s="55" customFormat="1" x14ac:dyDescent="0.25">
      <c r="A265" s="55" t="s">
        <v>386</v>
      </c>
      <c r="B265" s="55" t="s">
        <v>300</v>
      </c>
      <c r="C265" s="55" t="s">
        <v>301</v>
      </c>
      <c r="D265" s="58">
        <v>0.53453827149757061</v>
      </c>
      <c r="E265" s="58">
        <v>0.55753827149757063</v>
      </c>
      <c r="F265" s="58">
        <v>0.55753827149757063</v>
      </c>
      <c r="G265" s="121">
        <v>0.55753827149757063</v>
      </c>
      <c r="H265" s="118">
        <v>39</v>
      </c>
      <c r="I265" s="120" t="s">
        <v>80</v>
      </c>
    </row>
    <row r="266" spans="1:10" s="55" customFormat="1" x14ac:dyDescent="0.25">
      <c r="A266" s="55" t="s">
        <v>607</v>
      </c>
      <c r="B266" s="55" t="s">
        <v>523</v>
      </c>
      <c r="C266" s="55" t="s">
        <v>448</v>
      </c>
      <c r="D266" s="57"/>
      <c r="E266" s="57"/>
      <c r="F266" s="57"/>
      <c r="G266" s="117">
        <v>0.5565109058383757</v>
      </c>
      <c r="H266" s="118">
        <v>37</v>
      </c>
      <c r="I266" s="117" t="s">
        <v>80</v>
      </c>
    </row>
    <row r="267" spans="1:10" s="55" customFormat="1" x14ac:dyDescent="0.25">
      <c r="A267" s="55" t="s">
        <v>607</v>
      </c>
      <c r="B267" s="55" t="s">
        <v>414</v>
      </c>
      <c r="C267" s="55" t="s">
        <v>135</v>
      </c>
      <c r="D267" s="57"/>
      <c r="E267" s="57"/>
      <c r="F267" s="57"/>
      <c r="G267" s="117">
        <v>0.55647358611253739</v>
      </c>
      <c r="H267" s="118">
        <v>38</v>
      </c>
      <c r="I267" s="117" t="s">
        <v>80</v>
      </c>
      <c r="J267" s="55" t="s">
        <v>608</v>
      </c>
    </row>
    <row r="268" spans="1:10" s="55" customFormat="1" x14ac:dyDescent="0.25">
      <c r="A268" s="55" t="s">
        <v>386</v>
      </c>
      <c r="B268" s="55" t="s">
        <v>287</v>
      </c>
      <c r="C268" s="55" t="s">
        <v>288</v>
      </c>
      <c r="D268" s="58">
        <v>0.55000297029353007</v>
      </c>
      <c r="E268" s="58">
        <v>0.55500297029353007</v>
      </c>
      <c r="F268" s="58">
        <v>0.55500297029353007</v>
      </c>
      <c r="G268" s="121">
        <v>0.55500297029353007</v>
      </c>
      <c r="H268" s="118">
        <v>40</v>
      </c>
      <c r="I268" s="120" t="s">
        <v>80</v>
      </c>
    </row>
    <row r="269" spans="1:10" s="55" customFormat="1" x14ac:dyDescent="0.25">
      <c r="A269" s="55" t="s">
        <v>386</v>
      </c>
      <c r="B269" s="55" t="s">
        <v>362</v>
      </c>
      <c r="C269" s="55" t="s">
        <v>363</v>
      </c>
      <c r="D269" s="58">
        <v>0.49344492796923556</v>
      </c>
      <c r="E269" s="58">
        <v>0.5424449279692356</v>
      </c>
      <c r="F269" s="58">
        <v>0.55000000000000004</v>
      </c>
      <c r="G269" s="121">
        <v>0.55000000000000004</v>
      </c>
      <c r="H269" s="118">
        <v>41</v>
      </c>
      <c r="I269" s="120" t="s">
        <v>80</v>
      </c>
    </row>
    <row r="270" spans="1:10" s="55" customFormat="1" x14ac:dyDescent="0.25">
      <c r="A270" s="55" t="s">
        <v>386</v>
      </c>
      <c r="B270" s="55" t="s">
        <v>102</v>
      </c>
      <c r="C270" s="55" t="s">
        <v>209</v>
      </c>
      <c r="D270" s="58">
        <v>0.52385296200433551</v>
      </c>
      <c r="E270" s="58">
        <v>0.54735296200433547</v>
      </c>
      <c r="F270" s="58">
        <v>0.54735296200433547</v>
      </c>
      <c r="G270" s="121">
        <v>0.54735296200433547</v>
      </c>
      <c r="H270" s="118">
        <v>42</v>
      </c>
      <c r="I270" s="120" t="s">
        <v>80</v>
      </c>
    </row>
    <row r="271" spans="1:10" s="55" customFormat="1" x14ac:dyDescent="0.25">
      <c r="A271" s="55" t="s">
        <v>386</v>
      </c>
      <c r="B271" s="55" t="s">
        <v>313</v>
      </c>
      <c r="C271" s="55" t="s">
        <v>314</v>
      </c>
      <c r="D271" s="58">
        <v>0.52412121212121221</v>
      </c>
      <c r="E271" s="58">
        <v>0.54712121212121223</v>
      </c>
      <c r="F271" s="58">
        <v>0.54712121212121223</v>
      </c>
      <c r="G271" s="121">
        <v>0.54712121212121223</v>
      </c>
      <c r="H271" s="118">
        <v>43</v>
      </c>
      <c r="I271" s="120" t="s">
        <v>80</v>
      </c>
    </row>
    <row r="272" spans="1:10" s="55" customFormat="1" x14ac:dyDescent="0.25">
      <c r="A272" s="55" t="s">
        <v>435</v>
      </c>
      <c r="B272" s="57" t="s">
        <v>389</v>
      </c>
      <c r="C272" s="57" t="s">
        <v>390</v>
      </c>
      <c r="D272" s="57">
        <v>0.53204219430870026</v>
      </c>
      <c r="E272" s="57">
        <v>0.54304219430870027</v>
      </c>
      <c r="F272" s="57">
        <v>0.54304219430870027</v>
      </c>
      <c r="G272" s="117">
        <v>0.54304219430870027</v>
      </c>
      <c r="H272" s="118">
        <v>25</v>
      </c>
      <c r="I272" s="120" t="s">
        <v>80</v>
      </c>
    </row>
    <row r="273" spans="1:9" s="55" customFormat="1" x14ac:dyDescent="0.25">
      <c r="A273" s="55" t="s">
        <v>284</v>
      </c>
      <c r="B273" s="55" t="s">
        <v>48</v>
      </c>
      <c r="C273" s="55" t="s">
        <v>49</v>
      </c>
      <c r="D273" s="57">
        <v>0.53823810002876804</v>
      </c>
      <c r="E273" s="57">
        <v>0.54223810002876804</v>
      </c>
      <c r="F273" s="57">
        <v>0.54223810002876804</v>
      </c>
      <c r="G273" s="117">
        <v>0.54223810002876804</v>
      </c>
      <c r="H273" s="118">
        <v>23</v>
      </c>
      <c r="I273" s="120" t="s">
        <v>18</v>
      </c>
    </row>
    <row r="274" spans="1:9" s="55" customFormat="1" x14ac:dyDescent="0.3">
      <c r="A274" s="113" t="s">
        <v>771</v>
      </c>
      <c r="B274" t="s">
        <v>647</v>
      </c>
      <c r="C274" t="s">
        <v>648</v>
      </c>
      <c r="D274" s="36"/>
      <c r="E274" s="57"/>
      <c r="F274" s="57"/>
      <c r="G274" s="125">
        <v>0.53579527084261436</v>
      </c>
      <c r="H274" s="126">
        <v>21</v>
      </c>
      <c r="I274" s="126" t="s">
        <v>80</v>
      </c>
    </row>
    <row r="275" spans="1:9" s="55" customFormat="1" x14ac:dyDescent="0.25">
      <c r="A275" s="55" t="s">
        <v>514</v>
      </c>
      <c r="B275" s="55" t="s">
        <v>472</v>
      </c>
      <c r="C275" s="55" t="s">
        <v>96</v>
      </c>
      <c r="D275" s="57"/>
      <c r="E275" s="57"/>
      <c r="F275" s="57"/>
      <c r="G275" s="117">
        <v>0.53419533564156585</v>
      </c>
      <c r="H275" s="118">
        <v>22</v>
      </c>
      <c r="I275" s="117" t="s">
        <v>80</v>
      </c>
    </row>
    <row r="276" spans="1:9" s="55" customFormat="1" x14ac:dyDescent="0.25">
      <c r="A276" s="55" t="s">
        <v>386</v>
      </c>
      <c r="B276" s="55" t="s">
        <v>315</v>
      </c>
      <c r="C276" s="55" t="s">
        <v>187</v>
      </c>
      <c r="D276" s="58">
        <v>0.48954160110350042</v>
      </c>
      <c r="E276" s="58">
        <v>0.53354160110350046</v>
      </c>
      <c r="F276" s="58">
        <v>0.53354160110350046</v>
      </c>
      <c r="G276" s="121">
        <v>0.53354160110350046</v>
      </c>
      <c r="H276" s="118">
        <v>44</v>
      </c>
      <c r="I276" s="120" t="s">
        <v>18</v>
      </c>
    </row>
    <row r="277" spans="1:9" s="55" customFormat="1" x14ac:dyDescent="0.25">
      <c r="A277" s="55" t="s">
        <v>386</v>
      </c>
      <c r="B277" s="55" t="s">
        <v>315</v>
      </c>
      <c r="C277" s="55" t="s">
        <v>316</v>
      </c>
      <c r="D277" s="58">
        <v>0.50402438411526662</v>
      </c>
      <c r="E277" s="58">
        <v>0.53102438411526665</v>
      </c>
      <c r="F277" s="58">
        <v>0.53102438411526665</v>
      </c>
      <c r="G277" s="121">
        <v>0.53102438411526665</v>
      </c>
      <c r="H277" s="118">
        <v>45</v>
      </c>
      <c r="I277" s="120" t="s">
        <v>18</v>
      </c>
    </row>
    <row r="278" spans="1:9" s="55" customFormat="1" x14ac:dyDescent="0.25">
      <c r="A278" s="55" t="s">
        <v>514</v>
      </c>
      <c r="B278" s="55" t="s">
        <v>468</v>
      </c>
      <c r="C278" s="55" t="s">
        <v>469</v>
      </c>
      <c r="D278" s="57"/>
      <c r="E278" s="57"/>
      <c r="F278" s="57"/>
      <c r="G278" s="117">
        <v>0.52825215806585912</v>
      </c>
      <c r="H278" s="118">
        <v>23</v>
      </c>
      <c r="I278" s="117" t="s">
        <v>18</v>
      </c>
    </row>
    <row r="279" spans="1:9" s="55" customFormat="1" x14ac:dyDescent="0.25">
      <c r="A279" s="55" t="s">
        <v>282</v>
      </c>
      <c r="B279" s="55" t="s">
        <v>158</v>
      </c>
      <c r="C279" s="55" t="s">
        <v>151</v>
      </c>
      <c r="D279" s="57">
        <v>0.52525224315840047</v>
      </c>
      <c r="E279" s="57">
        <v>0.52525224315840047</v>
      </c>
      <c r="F279" s="57">
        <v>0.52525224315840047</v>
      </c>
      <c r="G279" s="117">
        <v>0.52525224315840047</v>
      </c>
      <c r="H279" s="118">
        <v>54</v>
      </c>
      <c r="I279" s="119" t="s">
        <v>18</v>
      </c>
    </row>
    <row r="280" spans="1:9" s="55" customFormat="1" x14ac:dyDescent="0.25">
      <c r="A280" s="55" t="s">
        <v>435</v>
      </c>
      <c r="B280" s="57" t="s">
        <v>391</v>
      </c>
      <c r="C280" s="57" t="s">
        <v>392</v>
      </c>
      <c r="D280" s="57">
        <v>0.49872676160521445</v>
      </c>
      <c r="E280" s="57">
        <v>0.52272676160521447</v>
      </c>
      <c r="F280" s="57">
        <v>0.52272676160521447</v>
      </c>
      <c r="G280" s="117">
        <v>0.52272676160521447</v>
      </c>
      <c r="H280" s="118">
        <v>26</v>
      </c>
      <c r="I280" s="120" t="s">
        <v>80</v>
      </c>
    </row>
    <row r="281" spans="1:9" s="55" customFormat="1" x14ac:dyDescent="0.25">
      <c r="A281" s="55" t="s">
        <v>386</v>
      </c>
      <c r="B281" s="55" t="s">
        <v>341</v>
      </c>
      <c r="C281" s="55" t="s">
        <v>175</v>
      </c>
      <c r="D281" s="58">
        <v>0.4814259940382043</v>
      </c>
      <c r="E281" s="58">
        <v>0.52242599403820433</v>
      </c>
      <c r="F281" s="58">
        <v>0.52242599403820433</v>
      </c>
      <c r="G281" s="121">
        <v>0.52242599403820433</v>
      </c>
      <c r="H281" s="118">
        <v>46</v>
      </c>
      <c r="I281" s="120" t="s">
        <v>18</v>
      </c>
    </row>
    <row r="282" spans="1:9" s="55" customFormat="1" x14ac:dyDescent="0.25">
      <c r="A282" s="55" t="s">
        <v>607</v>
      </c>
      <c r="B282" s="55" t="s">
        <v>531</v>
      </c>
      <c r="C282" s="55" t="s">
        <v>209</v>
      </c>
      <c r="D282" s="57"/>
      <c r="E282" s="57"/>
      <c r="F282" s="57"/>
      <c r="G282" s="117">
        <v>0.52148861936761404</v>
      </c>
      <c r="H282" s="118">
        <v>39</v>
      </c>
      <c r="I282" s="117" t="s">
        <v>18</v>
      </c>
    </row>
    <row r="283" spans="1:9" s="55" customFormat="1" x14ac:dyDescent="0.3">
      <c r="A283" s="113" t="s">
        <v>771</v>
      </c>
      <c r="B283" t="s">
        <v>621</v>
      </c>
      <c r="C283" t="s">
        <v>688</v>
      </c>
      <c r="D283" s="36"/>
      <c r="E283" s="57"/>
      <c r="F283" s="57"/>
      <c r="G283" s="125">
        <v>0.51609567495020692</v>
      </c>
      <c r="H283" s="126">
        <v>22</v>
      </c>
      <c r="I283" s="128" t="s">
        <v>18</v>
      </c>
    </row>
    <row r="284" spans="1:9" s="55" customFormat="1" x14ac:dyDescent="0.25">
      <c r="A284" s="55" t="s">
        <v>284</v>
      </c>
      <c r="B284" s="55" t="s">
        <v>114</v>
      </c>
      <c r="C284" s="55" t="s">
        <v>115</v>
      </c>
      <c r="D284" s="57">
        <v>0.50534098024934193</v>
      </c>
      <c r="E284" s="57">
        <v>0.51334098024934194</v>
      </c>
      <c r="F284" s="57">
        <v>0.51334098024934194</v>
      </c>
      <c r="G284" s="117">
        <v>0.51334098024934194</v>
      </c>
      <c r="H284" s="118">
        <v>27</v>
      </c>
      <c r="I284" s="120" t="s">
        <v>18</v>
      </c>
    </row>
    <row r="285" spans="1:9" s="55" customFormat="1" x14ac:dyDescent="0.25">
      <c r="A285" s="55" t="s">
        <v>514</v>
      </c>
      <c r="B285" s="55" t="s">
        <v>470</v>
      </c>
      <c r="C285" s="55" t="s">
        <v>471</v>
      </c>
      <c r="D285" s="57"/>
      <c r="E285" s="57"/>
      <c r="F285" s="57"/>
      <c r="G285" s="117">
        <v>0.51332882433031291</v>
      </c>
      <c r="H285" s="118">
        <v>24</v>
      </c>
      <c r="I285" s="117" t="s">
        <v>18</v>
      </c>
    </row>
    <row r="286" spans="1:9" s="55" customFormat="1" x14ac:dyDescent="0.3">
      <c r="A286" s="113" t="s">
        <v>771</v>
      </c>
      <c r="B286" t="s">
        <v>613</v>
      </c>
      <c r="C286" t="s">
        <v>531</v>
      </c>
      <c r="D286" s="36"/>
      <c r="E286" s="57"/>
      <c r="F286" s="57"/>
      <c r="G286" s="125">
        <v>0.50673004571307356</v>
      </c>
      <c r="H286" s="126">
        <v>23</v>
      </c>
      <c r="I286" s="128" t="s">
        <v>18</v>
      </c>
    </row>
    <row r="287" spans="1:9" s="55" customFormat="1" x14ac:dyDescent="0.25">
      <c r="A287" s="55" t="s">
        <v>435</v>
      </c>
      <c r="B287" s="57" t="s">
        <v>356</v>
      </c>
      <c r="C287" s="57" t="s">
        <v>357</v>
      </c>
      <c r="D287" s="57">
        <v>0.49151647206242832</v>
      </c>
      <c r="E287" s="57">
        <v>0.50551647206242833</v>
      </c>
      <c r="F287" s="57">
        <v>0.50551647206242833</v>
      </c>
      <c r="G287" s="117">
        <v>0.50551647206242833</v>
      </c>
      <c r="H287" s="118">
        <v>27</v>
      </c>
      <c r="I287" s="120" t="s">
        <v>80</v>
      </c>
    </row>
    <row r="288" spans="1:9" s="55" customFormat="1" x14ac:dyDescent="0.25">
      <c r="A288" s="55" t="s">
        <v>607</v>
      </c>
      <c r="B288" s="55" t="s">
        <v>553</v>
      </c>
      <c r="C288" s="55" t="s">
        <v>137</v>
      </c>
      <c r="D288" s="57"/>
      <c r="E288" s="57"/>
      <c r="F288" s="57"/>
      <c r="G288" s="117">
        <v>0.49117634635374263</v>
      </c>
      <c r="H288" s="118">
        <v>40</v>
      </c>
      <c r="I288" s="117" t="s">
        <v>18</v>
      </c>
    </row>
    <row r="289" spans="1:9" s="55" customFormat="1" x14ac:dyDescent="0.25">
      <c r="A289" s="55" t="s">
        <v>284</v>
      </c>
      <c r="B289" s="55" t="s">
        <v>90</v>
      </c>
      <c r="C289" s="55" t="s">
        <v>91</v>
      </c>
      <c r="D289" s="57">
        <v>0.46458968557996505</v>
      </c>
      <c r="E289" s="57">
        <v>0.48758968557996507</v>
      </c>
      <c r="F289" s="57">
        <v>0.48758968557996507</v>
      </c>
      <c r="G289" s="117">
        <v>0.48758968557996507</v>
      </c>
      <c r="H289" s="118">
        <v>28</v>
      </c>
      <c r="I289" s="120" t="s">
        <v>18</v>
      </c>
    </row>
    <row r="290" spans="1:9" x14ac:dyDescent="0.25">
      <c r="A290" s="55" t="s">
        <v>607</v>
      </c>
      <c r="B290" s="55" t="s">
        <v>535</v>
      </c>
      <c r="C290" s="55" t="s">
        <v>531</v>
      </c>
      <c r="G290" s="117">
        <v>0.4815301658695692</v>
      </c>
      <c r="H290" s="118">
        <v>41</v>
      </c>
      <c r="I290" s="117" t="s">
        <v>18</v>
      </c>
    </row>
    <row r="291" spans="1:9" x14ac:dyDescent="0.25">
      <c r="A291" s="55" t="s">
        <v>283</v>
      </c>
      <c r="B291" s="61" t="s">
        <v>252</v>
      </c>
      <c r="C291" s="61" t="s">
        <v>253</v>
      </c>
      <c r="D291" s="62">
        <v>0.47076371510328452</v>
      </c>
      <c r="E291" s="62">
        <v>0.47976371510328453</v>
      </c>
      <c r="F291" s="62">
        <v>0.47976371510328453</v>
      </c>
      <c r="G291" s="129">
        <v>0.47976371510328453</v>
      </c>
      <c r="H291" s="130">
        <v>24</v>
      </c>
      <c r="I291" s="131" t="s">
        <v>18</v>
      </c>
    </row>
    <row r="292" spans="1:9" x14ac:dyDescent="0.25">
      <c r="A292" s="55" t="s">
        <v>284</v>
      </c>
      <c r="B292" s="55" t="s">
        <v>44</v>
      </c>
      <c r="C292" s="55" t="s">
        <v>76</v>
      </c>
      <c r="D292" s="57">
        <v>0.45039846607041456</v>
      </c>
      <c r="E292" s="57">
        <v>0.46439846607041457</v>
      </c>
      <c r="F292" s="57">
        <v>0.46439846607041457</v>
      </c>
      <c r="G292" s="117">
        <v>0.46439846607041457</v>
      </c>
      <c r="H292" s="118">
        <v>24</v>
      </c>
      <c r="I292" s="120" t="s">
        <v>18</v>
      </c>
    </row>
    <row r="293" spans="1:9" x14ac:dyDescent="0.25">
      <c r="A293" s="55" t="s">
        <v>386</v>
      </c>
      <c r="B293" s="55" t="s">
        <v>330</v>
      </c>
      <c r="C293" s="55" t="s">
        <v>331</v>
      </c>
      <c r="D293" s="58">
        <v>0.44998555584649425</v>
      </c>
      <c r="E293" s="58">
        <v>0.46198555584649426</v>
      </c>
      <c r="F293" s="58">
        <v>0.46198555584649426</v>
      </c>
      <c r="G293" s="121">
        <v>0.46198555584649426</v>
      </c>
      <c r="H293" s="118">
        <v>47</v>
      </c>
      <c r="I293" s="120" t="s">
        <v>18</v>
      </c>
    </row>
    <row r="294" spans="1:9" x14ac:dyDescent="0.25">
      <c r="A294" s="55" t="s">
        <v>514</v>
      </c>
      <c r="B294" s="55" t="s">
        <v>480</v>
      </c>
      <c r="C294" s="55" t="s">
        <v>479</v>
      </c>
      <c r="G294" s="117">
        <v>0.45406417672690369</v>
      </c>
      <c r="H294" s="118">
        <v>25</v>
      </c>
      <c r="I294" s="117" t="s">
        <v>18</v>
      </c>
    </row>
    <row r="295" spans="1:9" x14ac:dyDescent="0.25">
      <c r="A295" s="55" t="s">
        <v>607</v>
      </c>
      <c r="B295" s="55" t="s">
        <v>548</v>
      </c>
      <c r="C295" s="55" t="s">
        <v>549</v>
      </c>
      <c r="G295" s="117">
        <v>0.44268518262475232</v>
      </c>
      <c r="H295" s="118">
        <v>42</v>
      </c>
      <c r="I295" s="117" t="s">
        <v>18</v>
      </c>
    </row>
    <row r="296" spans="1:9" x14ac:dyDescent="0.25">
      <c r="A296" s="55" t="s">
        <v>607</v>
      </c>
      <c r="B296" s="55" t="s">
        <v>537</v>
      </c>
      <c r="C296" s="55" t="s">
        <v>538</v>
      </c>
      <c r="G296" s="117">
        <v>0.43117127093133478</v>
      </c>
      <c r="H296" s="118">
        <v>43</v>
      </c>
      <c r="I296" s="117" t="s">
        <v>18</v>
      </c>
    </row>
    <row r="297" spans="1:9" x14ac:dyDescent="0.25">
      <c r="A297" s="55" t="s">
        <v>284</v>
      </c>
      <c r="B297" s="55" t="s">
        <v>28</v>
      </c>
      <c r="C297" s="55" t="s">
        <v>29</v>
      </c>
      <c r="D297" s="57">
        <v>0.42384374394471563</v>
      </c>
      <c r="E297" s="57">
        <v>0.42384374394471563</v>
      </c>
      <c r="F297" s="57">
        <v>0.42384374394471563</v>
      </c>
      <c r="G297" s="117">
        <v>0.42384374394471563</v>
      </c>
      <c r="H297" s="118">
        <v>25</v>
      </c>
      <c r="I297" s="120" t="s">
        <v>18</v>
      </c>
    </row>
    <row r="298" spans="1:9" x14ac:dyDescent="0.25">
      <c r="A298" s="55" t="s">
        <v>607</v>
      </c>
      <c r="B298" s="55" t="s">
        <v>594</v>
      </c>
      <c r="C298" s="55" t="s">
        <v>595</v>
      </c>
      <c r="G298" s="117">
        <v>0.41610347122983088</v>
      </c>
      <c r="H298" s="118">
        <v>44</v>
      </c>
      <c r="I298" s="117" t="s">
        <v>18</v>
      </c>
    </row>
    <row r="299" spans="1:9" x14ac:dyDescent="0.25">
      <c r="A299" s="55" t="s">
        <v>607</v>
      </c>
      <c r="B299" s="55" t="s">
        <v>564</v>
      </c>
      <c r="C299" s="55" t="s">
        <v>402</v>
      </c>
      <c r="G299" s="117">
        <v>0.41485545787264816</v>
      </c>
      <c r="H299" s="118">
        <v>45</v>
      </c>
      <c r="I299" s="117" t="s">
        <v>18</v>
      </c>
    </row>
    <row r="300" spans="1:9" x14ac:dyDescent="0.25">
      <c r="A300" s="55" t="s">
        <v>514</v>
      </c>
      <c r="B300" s="55" t="s">
        <v>456</v>
      </c>
      <c r="C300" s="55" t="s">
        <v>343</v>
      </c>
      <c r="G300" s="117">
        <v>0.40909468021444345</v>
      </c>
      <c r="H300" s="118">
        <v>26</v>
      </c>
      <c r="I300" s="117" t="s">
        <v>18</v>
      </c>
    </row>
    <row r="301" spans="1:9" x14ac:dyDescent="0.25">
      <c r="A301" s="55" t="s">
        <v>607</v>
      </c>
      <c r="B301" s="55" t="s">
        <v>446</v>
      </c>
      <c r="C301" s="55" t="s">
        <v>586</v>
      </c>
      <c r="G301" s="117">
        <v>0.40485292371562864</v>
      </c>
      <c r="H301" s="118">
        <v>46</v>
      </c>
      <c r="I301" s="117" t="s">
        <v>18</v>
      </c>
    </row>
    <row r="302" spans="1:9" x14ac:dyDescent="0.25">
      <c r="A302" s="55" t="s">
        <v>607</v>
      </c>
      <c r="B302" s="55" t="s">
        <v>533</v>
      </c>
      <c r="C302" s="55" t="s">
        <v>534</v>
      </c>
      <c r="G302" s="117">
        <v>0.39193403717184455</v>
      </c>
      <c r="H302" s="118">
        <v>47</v>
      </c>
      <c r="I302" s="117" t="s">
        <v>18</v>
      </c>
    </row>
    <row r="303" spans="1:9" x14ac:dyDescent="0.25">
      <c r="A303" s="55" t="s">
        <v>607</v>
      </c>
      <c r="B303" s="55" t="s">
        <v>555</v>
      </c>
      <c r="C303" s="55" t="s">
        <v>556</v>
      </c>
      <c r="G303" s="117">
        <v>0.37734404681384193</v>
      </c>
      <c r="H303" s="118">
        <v>48</v>
      </c>
      <c r="I303" s="117" t="s">
        <v>18</v>
      </c>
    </row>
    <row r="304" spans="1:9" x14ac:dyDescent="0.3">
      <c r="A304" s="113" t="s">
        <v>771</v>
      </c>
      <c r="B304" s="68" t="s">
        <v>611</v>
      </c>
      <c r="C304" s="68" t="s">
        <v>149</v>
      </c>
      <c r="D304" s="1"/>
      <c r="G304" s="125">
        <v>0.37504026302420324</v>
      </c>
      <c r="H304" s="126">
        <v>24</v>
      </c>
      <c r="I304" s="126" t="s">
        <v>18</v>
      </c>
    </row>
    <row r="305" spans="1:9" x14ac:dyDescent="0.3">
      <c r="A305" s="113" t="s">
        <v>771</v>
      </c>
      <c r="B305" t="s">
        <v>634</v>
      </c>
      <c r="C305" t="s">
        <v>718</v>
      </c>
      <c r="D305" s="36"/>
      <c r="G305" s="125">
        <v>0.36443172782435707</v>
      </c>
      <c r="H305" s="126">
        <v>25</v>
      </c>
      <c r="I305" s="126" t="s">
        <v>18</v>
      </c>
    </row>
    <row r="306" spans="1:9" x14ac:dyDescent="0.25">
      <c r="A306" s="55" t="s">
        <v>514</v>
      </c>
      <c r="B306" s="55" t="s">
        <v>445</v>
      </c>
      <c r="C306" s="55" t="s">
        <v>135</v>
      </c>
      <c r="G306" s="117">
        <v>0.35730401459733346</v>
      </c>
      <c r="H306" s="118">
        <v>27</v>
      </c>
      <c r="I306" s="117" t="s">
        <v>18</v>
      </c>
    </row>
    <row r="307" spans="1:9" x14ac:dyDescent="0.25">
      <c r="A307" s="55" t="s">
        <v>607</v>
      </c>
      <c r="B307" s="55" t="s">
        <v>565</v>
      </c>
      <c r="C307" s="55" t="s">
        <v>203</v>
      </c>
      <c r="G307" s="117">
        <v>0.35087725770131512</v>
      </c>
      <c r="H307" s="118">
        <v>49</v>
      </c>
      <c r="I307" s="117" t="s">
        <v>18</v>
      </c>
    </row>
    <row r="308" spans="1:9" x14ac:dyDescent="0.25">
      <c r="A308" s="55" t="s">
        <v>282</v>
      </c>
      <c r="B308" s="55" t="s">
        <v>211</v>
      </c>
      <c r="C308" s="55" t="s">
        <v>212</v>
      </c>
      <c r="D308" s="57">
        <v>0.34979741478028559</v>
      </c>
      <c r="E308" s="57">
        <v>0.34979741478028559</v>
      </c>
      <c r="F308" s="57">
        <v>0.34979741478028559</v>
      </c>
      <c r="G308" s="117">
        <v>0.34979741478028559</v>
      </c>
      <c r="H308" s="118">
        <v>56</v>
      </c>
      <c r="I308" s="119" t="s">
        <v>18</v>
      </c>
    </row>
    <row r="309" spans="1:9" x14ac:dyDescent="0.25">
      <c r="A309" s="55" t="s">
        <v>386</v>
      </c>
      <c r="B309" s="55" t="s">
        <v>302</v>
      </c>
      <c r="C309" s="55" t="s">
        <v>221</v>
      </c>
      <c r="D309" s="58">
        <v>0.32922538175723448</v>
      </c>
      <c r="E309" s="58">
        <v>0.34322538175723449</v>
      </c>
      <c r="F309" s="58">
        <v>0.34322538175723449</v>
      </c>
      <c r="G309" s="121">
        <v>0.34322538175723449</v>
      </c>
      <c r="H309" s="118">
        <v>48</v>
      </c>
      <c r="I309" s="120" t="s">
        <v>18</v>
      </c>
    </row>
    <row r="310" spans="1:9" x14ac:dyDescent="0.25">
      <c r="A310" s="55" t="s">
        <v>435</v>
      </c>
      <c r="B310" s="57" t="s">
        <v>399</v>
      </c>
      <c r="C310" s="57" t="s">
        <v>400</v>
      </c>
      <c r="D310" s="57">
        <v>0.32492816872068769</v>
      </c>
      <c r="E310" s="57">
        <v>0.32492816872068769</v>
      </c>
      <c r="F310" s="57">
        <v>0.32492816872068769</v>
      </c>
      <c r="G310" s="117">
        <v>0.32492816872068769</v>
      </c>
      <c r="H310" s="118">
        <v>28</v>
      </c>
      <c r="I310" s="120" t="s">
        <v>18</v>
      </c>
    </row>
    <row r="311" spans="1:9" x14ac:dyDescent="0.25">
      <c r="A311" s="55" t="s">
        <v>435</v>
      </c>
      <c r="B311" s="57" t="s">
        <v>426</v>
      </c>
      <c r="C311" s="57" t="s">
        <v>320</v>
      </c>
      <c r="D311" s="57">
        <v>0.30390733402984416</v>
      </c>
      <c r="E311" s="57">
        <v>0.30390733402984416</v>
      </c>
      <c r="F311" s="57">
        <v>0.30390733402984416</v>
      </c>
      <c r="G311" s="117">
        <v>0.30390733402984416</v>
      </c>
      <c r="H311" s="118">
        <v>29</v>
      </c>
      <c r="I311" s="120" t="s">
        <v>18</v>
      </c>
    </row>
    <row r="312" spans="1:9" x14ac:dyDescent="0.25">
      <c r="A312" s="55" t="s">
        <v>607</v>
      </c>
      <c r="B312" s="55" t="s">
        <v>591</v>
      </c>
      <c r="C312" s="55" t="s">
        <v>592</v>
      </c>
      <c r="G312" s="117">
        <v>0.27578358891108889</v>
      </c>
      <c r="H312" s="118">
        <v>50</v>
      </c>
      <c r="I312" s="117" t="s">
        <v>18</v>
      </c>
    </row>
    <row r="313" spans="1:9" x14ac:dyDescent="0.25">
      <c r="A313" s="55" t="s">
        <v>386</v>
      </c>
      <c r="B313" s="55" t="s">
        <v>319</v>
      </c>
      <c r="C313" s="55" t="s">
        <v>320</v>
      </c>
      <c r="D313" s="58">
        <v>0.20717322296858762</v>
      </c>
      <c r="E313" s="58">
        <v>0.22917322296858761</v>
      </c>
      <c r="F313" s="58">
        <v>0.22917322296858761</v>
      </c>
      <c r="G313" s="121">
        <v>0.22917322296858761</v>
      </c>
      <c r="H313" s="118">
        <v>49</v>
      </c>
      <c r="I313" s="120" t="s">
        <v>18</v>
      </c>
    </row>
    <row r="314" spans="1:9" x14ac:dyDescent="0.25">
      <c r="A314" s="55" t="s">
        <v>283</v>
      </c>
      <c r="B314" s="61" t="s">
        <v>236</v>
      </c>
      <c r="C314" s="61" t="s">
        <v>237</v>
      </c>
      <c r="D314" s="62">
        <v>0.21547105479518305</v>
      </c>
      <c r="E314" s="62">
        <v>0.21547105479518305</v>
      </c>
      <c r="F314" s="62">
        <v>0.21547105479518305</v>
      </c>
      <c r="G314" s="129">
        <v>0.21547105479518305</v>
      </c>
      <c r="H314" s="130">
        <v>25</v>
      </c>
      <c r="I314" s="131" t="s">
        <v>18</v>
      </c>
    </row>
  </sheetData>
  <sortState ref="A2:J314">
    <sortCondition descending="1" ref="G2:G314"/>
    <sortCondition ref="H2:H31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W30"/>
  <sheetViews>
    <sheetView zoomScale="80" zoomScaleNormal="80" workbookViewId="0">
      <pane xSplit="9" ySplit="3" topLeftCell="J4" activePane="bottomRight" state="frozen"/>
      <selection pane="topRight" activeCell="I1" sqref="I1"/>
      <selection pane="bottomLeft" activeCell="A4" sqref="A4"/>
      <selection pane="bottomRight" activeCell="A28" sqref="A28:XFD28"/>
    </sheetView>
  </sheetViews>
  <sheetFormatPr defaultColWidth="9.08984375" defaultRowHeight="14" x14ac:dyDescent="0.3"/>
  <cols>
    <col min="1" max="1" width="4.08984375" style="1" bestFit="1" customWidth="1"/>
    <col min="2" max="2" width="11" style="1" bestFit="1" customWidth="1"/>
    <col min="3" max="3" width="9.08984375" style="1" bestFit="1" customWidth="1"/>
    <col min="4" max="4" width="1.08984375" style="1" customWidth="1"/>
    <col min="5" max="5" width="5.81640625" style="1" customWidth="1"/>
    <col min="6" max="6" width="6.1796875" style="32" bestFit="1" customWidth="1"/>
    <col min="7" max="7" width="6.1796875" style="1" customWidth="1"/>
    <col min="8" max="8" width="1.36328125" style="1" customWidth="1"/>
    <col min="9" max="9" width="3.453125" style="2" bestFit="1" customWidth="1"/>
    <col min="10" max="10" width="1.36328125" style="1" customWidth="1"/>
    <col min="11" max="28" width="8.1796875" style="1" customWidth="1"/>
    <col min="29" max="29" width="1.6328125" style="1" customWidth="1"/>
    <col min="30" max="30" width="8.1796875" style="16" customWidth="1"/>
    <col min="31" max="31" width="1.36328125" style="1" customWidth="1"/>
    <col min="32" max="16384" width="9.08984375" style="1"/>
  </cols>
  <sheetData>
    <row r="1" spans="1:49" x14ac:dyDescent="0.3">
      <c r="AD1" s="16">
        <f>COUNTA(#REF!)</f>
        <v>1</v>
      </c>
    </row>
    <row r="2" spans="1:49" x14ac:dyDescent="0.3">
      <c r="E2" s="13">
        <f>SUM(K2:AB2)</f>
        <v>125</v>
      </c>
      <c r="K2" s="14">
        <v>4</v>
      </c>
      <c r="L2" s="14">
        <v>4</v>
      </c>
      <c r="M2" s="14">
        <v>4</v>
      </c>
      <c r="N2" s="14">
        <v>6</v>
      </c>
      <c r="O2" s="14">
        <v>8</v>
      </c>
      <c r="P2" s="14">
        <v>6</v>
      </c>
      <c r="Q2" s="14">
        <v>4</v>
      </c>
      <c r="R2" s="14">
        <v>8</v>
      </c>
      <c r="S2" s="14">
        <v>4</v>
      </c>
      <c r="T2" s="14">
        <v>6</v>
      </c>
      <c r="U2" s="14">
        <v>12</v>
      </c>
      <c r="V2" s="14">
        <v>14</v>
      </c>
      <c r="W2" s="14">
        <v>16</v>
      </c>
      <c r="X2" s="14">
        <v>10</v>
      </c>
      <c r="Y2" s="14">
        <v>4</v>
      </c>
      <c r="Z2" s="14">
        <v>5</v>
      </c>
      <c r="AA2" s="14">
        <v>5</v>
      </c>
      <c r="AB2" s="14">
        <v>5</v>
      </c>
      <c r="AC2" s="14"/>
    </row>
    <row r="3" spans="1:49" x14ac:dyDescent="0.3">
      <c r="A3" s="8" t="s">
        <v>17</v>
      </c>
      <c r="B3" s="8" t="s">
        <v>0</v>
      </c>
      <c r="C3" s="8" t="s">
        <v>72</v>
      </c>
      <c r="E3" s="1" t="s">
        <v>2</v>
      </c>
      <c r="F3" s="32" t="s">
        <v>3</v>
      </c>
      <c r="G3" s="1" t="s">
        <v>499</v>
      </c>
      <c r="I3" s="2" t="s">
        <v>12</v>
      </c>
      <c r="K3" s="9" t="s">
        <v>369</v>
      </c>
      <c r="L3" s="9" t="s">
        <v>368</v>
      </c>
      <c r="M3" s="9" t="s">
        <v>367</v>
      </c>
      <c r="N3" s="9" t="s">
        <v>370</v>
      </c>
      <c r="O3" s="9" t="s">
        <v>371</v>
      </c>
      <c r="P3" s="9" t="s">
        <v>492</v>
      </c>
      <c r="Q3" s="10" t="s">
        <v>372</v>
      </c>
      <c r="R3" s="10" t="s">
        <v>373</v>
      </c>
      <c r="S3" s="10" t="s">
        <v>374</v>
      </c>
      <c r="T3" s="10" t="s">
        <v>375</v>
      </c>
      <c r="U3" s="10" t="s">
        <v>4</v>
      </c>
      <c r="V3" s="10" t="s">
        <v>493</v>
      </c>
      <c r="W3" s="10" t="s">
        <v>19</v>
      </c>
      <c r="X3" s="10" t="s">
        <v>20</v>
      </c>
      <c r="Y3" s="10" t="s">
        <v>21</v>
      </c>
      <c r="Z3" s="10" t="s">
        <v>494</v>
      </c>
      <c r="AA3" s="10" t="s">
        <v>495</v>
      </c>
      <c r="AB3" s="10" t="s">
        <v>602</v>
      </c>
      <c r="AC3" s="10"/>
      <c r="AD3" s="14" t="s">
        <v>366</v>
      </c>
      <c r="AF3" s="1" t="str">
        <f t="shared" ref="AF3:AO3" si="0">CONCATENATE("p.",K3)</f>
        <v>p.mcVrblty</v>
      </c>
      <c r="AG3" s="1" t="str">
        <f t="shared" si="0"/>
        <v>p.mcDefn</v>
      </c>
      <c r="AH3" s="1" t="str">
        <f t="shared" si="0"/>
        <v>p.mcVar</v>
      </c>
      <c r="AI3" s="1" t="str">
        <f t="shared" si="0"/>
        <v>p.mcUEDA</v>
      </c>
      <c r="AJ3" s="1" t="str">
        <f t="shared" si="0"/>
        <v>p.mcNorm</v>
      </c>
      <c r="AK3" s="1" t="str">
        <f t="shared" si="0"/>
        <v>p.mcPrData</v>
      </c>
      <c r="AL3" s="1" t="str">
        <f t="shared" si="0"/>
        <v>p.calcMean</v>
      </c>
      <c r="AM3" s="1" t="str">
        <f t="shared" si="0"/>
        <v>p.calcSD</v>
      </c>
      <c r="AN3" s="1" t="str">
        <f t="shared" si="0"/>
        <v>p.calcMDN</v>
      </c>
      <c r="AO3" s="1" t="str">
        <f t="shared" si="0"/>
        <v>p.calcIQR</v>
      </c>
      <c r="AP3" s="1" t="str">
        <f>CONCATENATE("p.",W3)</f>
        <v>p.norm</v>
      </c>
      <c r="AQ3" s="1" t="str">
        <f>CONCATENATE("p.",U3)</f>
        <v>p.IVPPSS</v>
      </c>
      <c r="AR3" s="1" t="str">
        <f>CONCATENATE("p.",V3)</f>
        <v>p.prData</v>
      </c>
      <c r="AS3" s="1" t="str">
        <f t="shared" ref="AS3:AW3" si="1">CONCATENATE("p.",X3)</f>
        <v>p.qUEDA</v>
      </c>
      <c r="AT3" s="1" t="str">
        <f t="shared" si="1"/>
        <v>p.cUEDA</v>
      </c>
      <c r="AU3" s="1" t="str">
        <f t="shared" si="1"/>
        <v>p.SAVblty</v>
      </c>
      <c r="AV3" s="1" t="str">
        <f t="shared" si="1"/>
        <v>p.SAExper</v>
      </c>
      <c r="AW3" s="1" t="str">
        <f t="shared" si="1"/>
        <v>p.SAObs</v>
      </c>
    </row>
    <row r="4" spans="1:49" s="11" customFormat="1" x14ac:dyDescent="0.3">
      <c r="A4" s="36">
        <v>1</v>
      </c>
      <c r="B4" t="s">
        <v>609</v>
      </c>
      <c r="C4" t="s">
        <v>402</v>
      </c>
      <c r="E4" s="1">
        <f>SUM(K4:AB4)</f>
        <v>72</v>
      </c>
      <c r="F4" s="15">
        <f>E4/$E$2+G4</f>
        <v>0.57599999999999996</v>
      </c>
      <c r="G4" s="15"/>
      <c r="I4" s="12" t="s">
        <v>754</v>
      </c>
      <c r="K4" s="11">
        <v>0</v>
      </c>
      <c r="L4" s="11">
        <v>0</v>
      </c>
      <c r="M4" s="11">
        <v>4</v>
      </c>
      <c r="N4" s="11">
        <v>4</v>
      </c>
      <c r="O4" s="11">
        <v>4</v>
      </c>
      <c r="P4" s="11">
        <v>2</v>
      </c>
      <c r="Q4" s="11">
        <v>4</v>
      </c>
      <c r="R4" s="11">
        <v>8</v>
      </c>
      <c r="S4" s="11">
        <v>4</v>
      </c>
      <c r="T4" s="11">
        <v>3</v>
      </c>
      <c r="U4" s="11">
        <v>9</v>
      </c>
      <c r="V4" s="11">
        <v>12</v>
      </c>
      <c r="W4" s="11">
        <v>7</v>
      </c>
      <c r="X4" s="11">
        <v>8</v>
      </c>
      <c r="Y4" s="11">
        <v>0</v>
      </c>
      <c r="Z4" s="11">
        <v>0</v>
      </c>
      <c r="AA4" s="11">
        <v>1</v>
      </c>
      <c r="AB4" s="11">
        <v>2</v>
      </c>
      <c r="AD4" s="17"/>
      <c r="AF4" s="11">
        <f t="shared" ref="AF4:AO4" si="2">K4/K$2</f>
        <v>0</v>
      </c>
      <c r="AG4" s="11">
        <f t="shared" si="2"/>
        <v>0</v>
      </c>
      <c r="AH4" s="11">
        <f t="shared" si="2"/>
        <v>1</v>
      </c>
      <c r="AI4" s="11">
        <f t="shared" si="2"/>
        <v>0.66666666666666663</v>
      </c>
      <c r="AJ4" s="11">
        <f t="shared" si="2"/>
        <v>0.5</v>
      </c>
      <c r="AK4" s="11">
        <f t="shared" si="2"/>
        <v>0.33333333333333331</v>
      </c>
      <c r="AL4" s="11">
        <f t="shared" si="2"/>
        <v>1</v>
      </c>
      <c r="AM4" s="11">
        <f t="shared" si="2"/>
        <v>1</v>
      </c>
      <c r="AN4" s="11">
        <f t="shared" si="2"/>
        <v>1</v>
      </c>
      <c r="AO4" s="11">
        <f t="shared" si="2"/>
        <v>0.5</v>
      </c>
      <c r="AP4" s="11">
        <f>W4/W$2</f>
        <v>0.4375</v>
      </c>
      <c r="AQ4" s="11">
        <f>U4/U$2</f>
        <v>0.75</v>
      </c>
      <c r="AR4" s="11">
        <f>V4/V$2</f>
        <v>0.8571428571428571</v>
      </c>
      <c r="AS4" s="11">
        <f t="shared" ref="AS4:AT4" si="3">X4/X$2</f>
        <v>0.8</v>
      </c>
      <c r="AT4" s="11">
        <f t="shared" si="3"/>
        <v>0</v>
      </c>
      <c r="AU4" s="11">
        <f t="shared" ref="AU4" si="4">Z4/Z$2</f>
        <v>0</v>
      </c>
      <c r="AV4" s="11">
        <f t="shared" ref="AV4" si="5">AA4/AA$2</f>
        <v>0.2</v>
      </c>
      <c r="AW4" s="11">
        <f t="shared" ref="AW4" si="6">AB4/AB$2</f>
        <v>0.4</v>
      </c>
    </row>
    <row r="5" spans="1:49" x14ac:dyDescent="0.3">
      <c r="A5" s="36">
        <v>1</v>
      </c>
      <c r="B5" t="s">
        <v>186</v>
      </c>
      <c r="C5" t="s">
        <v>610</v>
      </c>
      <c r="E5" s="1">
        <f t="shared" ref="E5:E30" si="7">SUM(K5:AB5)</f>
        <v>74</v>
      </c>
      <c r="F5" s="15">
        <f t="shared" ref="F5:F30" si="8">E5/$E$2+G5</f>
        <v>0.627</v>
      </c>
      <c r="G5" s="1">
        <v>3.5000000000000003E-2</v>
      </c>
      <c r="I5" s="2" t="s">
        <v>755</v>
      </c>
      <c r="K5" s="1">
        <v>4</v>
      </c>
      <c r="L5" s="1">
        <v>0</v>
      </c>
      <c r="M5" s="1">
        <v>2</v>
      </c>
      <c r="N5" s="1">
        <v>2</v>
      </c>
      <c r="O5" s="1">
        <v>6</v>
      </c>
      <c r="P5" s="1">
        <v>4</v>
      </c>
      <c r="Q5" s="1">
        <v>4</v>
      </c>
      <c r="R5" s="1">
        <v>8</v>
      </c>
      <c r="S5" s="1">
        <v>0</v>
      </c>
      <c r="T5" s="1">
        <v>0</v>
      </c>
      <c r="U5" s="1">
        <v>4</v>
      </c>
      <c r="V5" s="1">
        <v>10</v>
      </c>
      <c r="W5" s="1">
        <v>16</v>
      </c>
      <c r="X5" s="1">
        <v>5</v>
      </c>
      <c r="Y5" s="1">
        <v>0</v>
      </c>
      <c r="Z5" s="1">
        <v>3</v>
      </c>
      <c r="AA5" s="1">
        <v>3</v>
      </c>
      <c r="AB5" s="1">
        <v>3</v>
      </c>
    </row>
    <row r="6" spans="1:49" x14ac:dyDescent="0.3">
      <c r="A6" s="36">
        <v>1</v>
      </c>
      <c r="B6" s="68" t="s">
        <v>611</v>
      </c>
      <c r="C6" s="68" t="s">
        <v>149</v>
      </c>
      <c r="E6" s="1">
        <f t="shared" si="7"/>
        <v>75</v>
      </c>
      <c r="F6" s="15">
        <f t="shared" si="8"/>
        <v>0.66999999999999993</v>
      </c>
      <c r="G6" s="1">
        <v>7.0000000000000007E-2</v>
      </c>
      <c r="I6" s="2" t="s">
        <v>755</v>
      </c>
      <c r="K6" s="1">
        <v>4</v>
      </c>
      <c r="L6" s="1">
        <v>0</v>
      </c>
      <c r="M6" s="1">
        <v>4</v>
      </c>
      <c r="N6" s="1">
        <v>6</v>
      </c>
      <c r="O6" s="1">
        <v>4</v>
      </c>
      <c r="P6" s="1">
        <v>4</v>
      </c>
      <c r="Q6" s="1">
        <v>4</v>
      </c>
      <c r="R6" s="1">
        <v>8</v>
      </c>
      <c r="S6" s="1">
        <v>4</v>
      </c>
      <c r="T6" s="1">
        <v>6</v>
      </c>
      <c r="U6" s="1">
        <v>8</v>
      </c>
      <c r="V6" s="1">
        <v>12</v>
      </c>
      <c r="W6" s="1">
        <v>0</v>
      </c>
      <c r="X6" s="1">
        <v>2</v>
      </c>
      <c r="Y6" s="1">
        <v>0</v>
      </c>
      <c r="Z6" s="1">
        <v>3</v>
      </c>
      <c r="AA6" s="1">
        <v>4</v>
      </c>
      <c r="AB6" s="1">
        <v>2</v>
      </c>
    </row>
    <row r="7" spans="1:49" x14ac:dyDescent="0.3">
      <c r="A7" s="36">
        <v>1</v>
      </c>
      <c r="B7" t="s">
        <v>291</v>
      </c>
      <c r="C7" t="s">
        <v>430</v>
      </c>
      <c r="E7" s="1">
        <f t="shared" si="7"/>
        <v>88</v>
      </c>
      <c r="F7" s="15">
        <f t="shared" si="8"/>
        <v>0.70399999999999996</v>
      </c>
      <c r="I7" s="2" t="s">
        <v>754</v>
      </c>
      <c r="K7" s="1">
        <v>4</v>
      </c>
      <c r="L7" s="1">
        <v>4</v>
      </c>
      <c r="M7" s="1">
        <v>2</v>
      </c>
      <c r="N7" s="1">
        <v>6</v>
      </c>
      <c r="O7" s="1">
        <v>8</v>
      </c>
      <c r="P7" s="1">
        <v>2</v>
      </c>
      <c r="Q7" s="1">
        <v>4</v>
      </c>
      <c r="R7" s="1">
        <v>8</v>
      </c>
      <c r="S7" s="1">
        <v>4</v>
      </c>
      <c r="T7" s="1">
        <v>1</v>
      </c>
      <c r="U7" s="1">
        <v>8</v>
      </c>
      <c r="V7" s="1">
        <v>12</v>
      </c>
      <c r="W7" s="1">
        <v>16</v>
      </c>
      <c r="X7" s="1">
        <v>6</v>
      </c>
      <c r="Y7" s="1">
        <v>1</v>
      </c>
      <c r="Z7" s="1">
        <v>0</v>
      </c>
      <c r="AA7" s="1">
        <v>0</v>
      </c>
      <c r="AB7" s="1">
        <v>2</v>
      </c>
    </row>
    <row r="8" spans="1:49" x14ac:dyDescent="0.3">
      <c r="A8" s="36">
        <v>1</v>
      </c>
      <c r="B8" t="s">
        <v>612</v>
      </c>
      <c r="C8" t="s">
        <v>706</v>
      </c>
      <c r="E8" s="1">
        <f t="shared" si="7"/>
        <v>112</v>
      </c>
      <c r="F8" s="15">
        <f t="shared" si="8"/>
        <v>0.89600000000000002</v>
      </c>
      <c r="I8" s="2" t="s">
        <v>755</v>
      </c>
      <c r="K8" s="1">
        <v>2</v>
      </c>
      <c r="L8" s="1">
        <v>4</v>
      </c>
      <c r="M8" s="1">
        <v>4</v>
      </c>
      <c r="N8" s="1">
        <v>4</v>
      </c>
      <c r="O8" s="1">
        <v>8</v>
      </c>
      <c r="P8" s="1">
        <v>6</v>
      </c>
      <c r="Q8" s="1">
        <v>4</v>
      </c>
      <c r="R8" s="1">
        <v>8</v>
      </c>
      <c r="S8" s="1">
        <v>4</v>
      </c>
      <c r="T8" s="1">
        <v>6</v>
      </c>
      <c r="U8" s="1">
        <v>11</v>
      </c>
      <c r="V8" s="1">
        <v>10</v>
      </c>
      <c r="W8" s="1">
        <v>12</v>
      </c>
      <c r="X8" s="1">
        <v>10</v>
      </c>
      <c r="Y8" s="1">
        <v>4</v>
      </c>
      <c r="Z8" s="1">
        <v>5</v>
      </c>
      <c r="AA8" s="1">
        <v>5</v>
      </c>
      <c r="AB8" s="1">
        <v>5</v>
      </c>
    </row>
    <row r="9" spans="1:49" x14ac:dyDescent="0.3">
      <c r="A9" s="36">
        <v>1</v>
      </c>
      <c r="B9" t="s">
        <v>613</v>
      </c>
      <c r="C9" t="s">
        <v>531</v>
      </c>
      <c r="E9" s="1">
        <f t="shared" si="7"/>
        <v>61</v>
      </c>
      <c r="F9" s="15">
        <f t="shared" si="8"/>
        <v>0.50800000000000001</v>
      </c>
      <c r="G9" s="1">
        <v>0.02</v>
      </c>
      <c r="I9" s="2" t="s">
        <v>755</v>
      </c>
      <c r="K9" s="1">
        <v>4</v>
      </c>
      <c r="L9" s="1">
        <v>2</v>
      </c>
      <c r="M9" s="1">
        <v>0</v>
      </c>
      <c r="N9" s="1">
        <v>4</v>
      </c>
      <c r="O9" s="1">
        <v>4</v>
      </c>
      <c r="P9" s="1">
        <v>6</v>
      </c>
      <c r="Q9" s="1">
        <v>4</v>
      </c>
      <c r="R9" s="1">
        <v>0</v>
      </c>
      <c r="S9" s="1">
        <v>1</v>
      </c>
      <c r="T9" s="1">
        <v>0</v>
      </c>
      <c r="U9" s="1">
        <v>7</v>
      </c>
      <c r="V9" s="1">
        <v>6</v>
      </c>
      <c r="W9" s="1">
        <v>8</v>
      </c>
      <c r="X9" s="1">
        <v>4</v>
      </c>
      <c r="Y9" s="1">
        <v>4</v>
      </c>
      <c r="Z9" s="1">
        <v>4</v>
      </c>
      <c r="AA9" s="1">
        <v>1</v>
      </c>
      <c r="AB9" s="1">
        <v>2</v>
      </c>
    </row>
    <row r="10" spans="1:49" x14ac:dyDescent="0.3">
      <c r="A10" s="36">
        <v>1</v>
      </c>
      <c r="B10" t="s">
        <v>614</v>
      </c>
      <c r="C10" t="s">
        <v>615</v>
      </c>
      <c r="E10" s="1">
        <f t="shared" si="7"/>
        <v>114</v>
      </c>
      <c r="F10" s="15">
        <f t="shared" si="8"/>
        <v>0.91200000000000003</v>
      </c>
      <c r="I10" s="2" t="s">
        <v>755</v>
      </c>
      <c r="K10" s="1">
        <v>4</v>
      </c>
      <c r="L10" s="1">
        <v>4</v>
      </c>
      <c r="M10" s="1">
        <v>4</v>
      </c>
      <c r="N10" s="1">
        <v>2</v>
      </c>
      <c r="O10" s="1">
        <v>8</v>
      </c>
      <c r="P10" s="1">
        <v>6</v>
      </c>
      <c r="Q10" s="1">
        <v>4</v>
      </c>
      <c r="R10" s="1">
        <v>7</v>
      </c>
      <c r="S10" s="1">
        <v>3</v>
      </c>
      <c r="T10" s="1">
        <v>6</v>
      </c>
      <c r="U10" s="1">
        <v>10</v>
      </c>
      <c r="V10" s="1">
        <v>14</v>
      </c>
      <c r="W10" s="1">
        <v>16</v>
      </c>
      <c r="X10" s="1">
        <v>10</v>
      </c>
      <c r="Y10" s="1">
        <v>4</v>
      </c>
      <c r="Z10" s="1">
        <v>5</v>
      </c>
      <c r="AA10" s="1">
        <v>4</v>
      </c>
      <c r="AB10" s="1">
        <v>3</v>
      </c>
    </row>
    <row r="11" spans="1:49" x14ac:dyDescent="0.3">
      <c r="A11" s="36">
        <v>1</v>
      </c>
      <c r="B11" t="s">
        <v>616</v>
      </c>
      <c r="C11" t="s">
        <v>522</v>
      </c>
      <c r="E11" s="1">
        <f t="shared" si="7"/>
        <v>98</v>
      </c>
      <c r="F11" s="15">
        <f t="shared" si="8"/>
        <v>0.88400000000000001</v>
      </c>
      <c r="G11" s="1">
        <v>0.1</v>
      </c>
      <c r="I11" s="2" t="s">
        <v>755</v>
      </c>
      <c r="K11" s="1">
        <v>4</v>
      </c>
      <c r="L11" s="1">
        <v>4</v>
      </c>
      <c r="M11" s="1">
        <v>4</v>
      </c>
      <c r="N11" s="1">
        <v>6</v>
      </c>
      <c r="O11" s="1">
        <v>8</v>
      </c>
      <c r="P11" s="1">
        <v>6</v>
      </c>
      <c r="Q11" s="1">
        <v>4</v>
      </c>
      <c r="R11" s="1">
        <v>3</v>
      </c>
      <c r="S11" s="1">
        <v>1</v>
      </c>
      <c r="T11" s="1">
        <v>1</v>
      </c>
      <c r="U11" s="1">
        <v>9</v>
      </c>
      <c r="V11" s="1">
        <v>14</v>
      </c>
      <c r="W11" s="1">
        <v>12</v>
      </c>
      <c r="X11" s="1">
        <v>10</v>
      </c>
      <c r="Y11" s="1">
        <v>4</v>
      </c>
      <c r="Z11" s="1">
        <v>5</v>
      </c>
      <c r="AA11" s="1">
        <v>1</v>
      </c>
      <c r="AB11" s="1">
        <v>2</v>
      </c>
    </row>
    <row r="12" spans="1:49" x14ac:dyDescent="0.3">
      <c r="A12" s="36">
        <v>1</v>
      </c>
      <c r="B12" t="s">
        <v>647</v>
      </c>
      <c r="C12" t="s">
        <v>648</v>
      </c>
      <c r="E12" s="1">
        <f t="shared" si="7"/>
        <v>55</v>
      </c>
      <c r="F12" s="15">
        <f t="shared" si="8"/>
        <v>0.44</v>
      </c>
      <c r="I12" s="2" t="s">
        <v>754</v>
      </c>
      <c r="K12" s="1">
        <v>4</v>
      </c>
      <c r="L12" s="1">
        <v>4</v>
      </c>
      <c r="M12" s="1">
        <v>4</v>
      </c>
      <c r="N12" s="1">
        <v>4</v>
      </c>
      <c r="O12" s="1">
        <v>4</v>
      </c>
      <c r="P12" s="1">
        <v>6</v>
      </c>
      <c r="Q12" s="1">
        <v>4</v>
      </c>
      <c r="R12" s="1">
        <v>1</v>
      </c>
      <c r="S12" s="1">
        <v>4</v>
      </c>
      <c r="T12" s="1">
        <v>0</v>
      </c>
      <c r="U12" s="1">
        <v>8</v>
      </c>
      <c r="V12" s="1">
        <v>6</v>
      </c>
      <c r="W12" s="1">
        <v>0</v>
      </c>
      <c r="X12" s="1">
        <v>1</v>
      </c>
      <c r="Y12" s="1">
        <v>0</v>
      </c>
      <c r="Z12" s="1">
        <v>4</v>
      </c>
      <c r="AA12" s="1">
        <v>0</v>
      </c>
      <c r="AB12" s="1">
        <v>1</v>
      </c>
    </row>
    <row r="13" spans="1:49" x14ac:dyDescent="0.3">
      <c r="A13" s="36">
        <v>1</v>
      </c>
      <c r="B13" t="s">
        <v>617</v>
      </c>
      <c r="C13" t="s">
        <v>448</v>
      </c>
      <c r="E13" s="1">
        <f t="shared" si="7"/>
        <v>108</v>
      </c>
      <c r="F13" s="15">
        <f t="shared" si="8"/>
        <v>0.96399999999999997</v>
      </c>
      <c r="G13" s="1">
        <v>0.1</v>
      </c>
      <c r="I13" s="2" t="s">
        <v>754</v>
      </c>
      <c r="K13" s="1">
        <v>4</v>
      </c>
      <c r="L13" s="1">
        <v>4</v>
      </c>
      <c r="M13" s="1">
        <v>4</v>
      </c>
      <c r="N13" s="1">
        <v>2</v>
      </c>
      <c r="O13" s="1">
        <v>6</v>
      </c>
      <c r="P13" s="1">
        <v>6</v>
      </c>
      <c r="Q13" s="1">
        <v>4</v>
      </c>
      <c r="R13" s="1">
        <v>8</v>
      </c>
      <c r="S13" s="1">
        <v>4</v>
      </c>
      <c r="T13" s="1">
        <v>2</v>
      </c>
      <c r="U13" s="1">
        <v>9</v>
      </c>
      <c r="V13" s="1">
        <v>14</v>
      </c>
      <c r="W13" s="1">
        <v>16</v>
      </c>
      <c r="X13" s="1">
        <v>10</v>
      </c>
      <c r="Y13" s="1">
        <v>4</v>
      </c>
      <c r="Z13" s="1">
        <v>4</v>
      </c>
      <c r="AA13" s="1">
        <v>2</v>
      </c>
      <c r="AB13" s="1">
        <v>5</v>
      </c>
    </row>
    <row r="14" spans="1:49" s="86" customFormat="1" x14ac:dyDescent="0.3">
      <c r="A14" s="86">
        <v>1</v>
      </c>
      <c r="B14" s="87" t="s">
        <v>242</v>
      </c>
      <c r="C14" s="87" t="s">
        <v>527</v>
      </c>
      <c r="F14" s="88"/>
      <c r="I14" s="89"/>
      <c r="AD14" s="89"/>
    </row>
    <row r="15" spans="1:49" x14ac:dyDescent="0.3">
      <c r="A15" s="36">
        <v>1</v>
      </c>
      <c r="B15" t="s">
        <v>565</v>
      </c>
      <c r="C15" t="s">
        <v>203</v>
      </c>
      <c r="E15" s="1">
        <f t="shared" si="7"/>
        <v>88</v>
      </c>
      <c r="F15" s="15">
        <f t="shared" si="8"/>
        <v>0.754</v>
      </c>
      <c r="G15" s="1">
        <v>0.05</v>
      </c>
      <c r="I15" s="2" t="s">
        <v>754</v>
      </c>
      <c r="K15" s="1">
        <v>4</v>
      </c>
      <c r="L15" s="1">
        <v>4</v>
      </c>
      <c r="M15" s="1">
        <v>4</v>
      </c>
      <c r="N15" s="1">
        <v>4</v>
      </c>
      <c r="O15" s="1">
        <v>4</v>
      </c>
      <c r="P15" s="1">
        <v>6</v>
      </c>
      <c r="Q15" s="1">
        <v>4</v>
      </c>
      <c r="R15" s="1">
        <v>6</v>
      </c>
      <c r="S15" s="1">
        <v>4</v>
      </c>
      <c r="T15" s="1">
        <v>4</v>
      </c>
      <c r="U15" s="1">
        <v>9</v>
      </c>
      <c r="V15" s="1">
        <v>8</v>
      </c>
      <c r="W15" s="1">
        <v>16</v>
      </c>
      <c r="X15" s="1">
        <v>5</v>
      </c>
      <c r="Y15" s="1">
        <v>2</v>
      </c>
      <c r="Z15" s="1">
        <v>3</v>
      </c>
      <c r="AA15" s="1">
        <v>0</v>
      </c>
      <c r="AB15" s="1">
        <v>1</v>
      </c>
    </row>
    <row r="16" spans="1:49" x14ac:dyDescent="0.3">
      <c r="A16" s="36">
        <v>1</v>
      </c>
      <c r="B16" t="s">
        <v>618</v>
      </c>
      <c r="C16" t="s">
        <v>208</v>
      </c>
      <c r="E16" s="1">
        <f t="shared" si="7"/>
        <v>114</v>
      </c>
      <c r="F16" s="15">
        <f t="shared" si="8"/>
        <v>0.91200000000000003</v>
      </c>
      <c r="I16" s="2" t="s">
        <v>754</v>
      </c>
      <c r="K16" s="1">
        <v>4</v>
      </c>
      <c r="L16" s="1">
        <v>4</v>
      </c>
      <c r="M16" s="1">
        <v>4</v>
      </c>
      <c r="N16" s="1">
        <v>6</v>
      </c>
      <c r="O16" s="1">
        <v>6</v>
      </c>
      <c r="P16" s="1">
        <v>6</v>
      </c>
      <c r="Q16" s="1">
        <v>4</v>
      </c>
      <c r="R16" s="1">
        <v>8</v>
      </c>
      <c r="S16" s="1">
        <v>4</v>
      </c>
      <c r="T16" s="1">
        <v>6</v>
      </c>
      <c r="U16" s="1">
        <v>8</v>
      </c>
      <c r="V16" s="1">
        <v>12</v>
      </c>
      <c r="W16" s="1">
        <v>14</v>
      </c>
      <c r="X16" s="1">
        <v>10</v>
      </c>
      <c r="Y16" s="1">
        <v>4</v>
      </c>
      <c r="Z16" s="1">
        <v>5</v>
      </c>
      <c r="AA16" s="1">
        <v>4</v>
      </c>
      <c r="AB16" s="1">
        <v>5</v>
      </c>
    </row>
    <row r="17" spans="1:30" x14ac:dyDescent="0.3">
      <c r="A17" s="36">
        <v>1</v>
      </c>
      <c r="B17" t="s">
        <v>747</v>
      </c>
      <c r="C17" t="s">
        <v>748</v>
      </c>
      <c r="E17" s="1">
        <f t="shared" si="7"/>
        <v>97</v>
      </c>
      <c r="F17" s="15">
        <f t="shared" si="8"/>
        <v>0.77600000000000002</v>
      </c>
      <c r="I17" s="2" t="s">
        <v>754</v>
      </c>
      <c r="K17" s="1">
        <v>4</v>
      </c>
      <c r="L17" s="1">
        <v>2</v>
      </c>
      <c r="M17" s="1">
        <v>4</v>
      </c>
      <c r="N17" s="1">
        <v>4</v>
      </c>
      <c r="O17" s="1">
        <v>8</v>
      </c>
      <c r="P17" s="1">
        <v>4</v>
      </c>
      <c r="Q17" s="1">
        <v>4</v>
      </c>
      <c r="R17" s="1">
        <v>0</v>
      </c>
      <c r="S17" s="1">
        <v>4</v>
      </c>
      <c r="T17" s="1">
        <v>2</v>
      </c>
      <c r="U17" s="1">
        <v>11</v>
      </c>
      <c r="V17" s="1">
        <v>14</v>
      </c>
      <c r="W17" s="1">
        <v>16</v>
      </c>
      <c r="X17" s="1">
        <v>8</v>
      </c>
      <c r="Y17" s="1">
        <v>4</v>
      </c>
      <c r="Z17" s="1">
        <v>5</v>
      </c>
      <c r="AA17" s="1">
        <v>2</v>
      </c>
      <c r="AB17" s="1">
        <v>1</v>
      </c>
    </row>
    <row r="18" spans="1:30" x14ac:dyDescent="0.3">
      <c r="A18" s="36">
        <v>1</v>
      </c>
      <c r="B18" t="s">
        <v>619</v>
      </c>
      <c r="C18" t="s">
        <v>620</v>
      </c>
      <c r="E18" s="1">
        <f t="shared" si="7"/>
        <v>119</v>
      </c>
      <c r="F18" s="15">
        <f t="shared" si="8"/>
        <v>1</v>
      </c>
      <c r="G18" s="1">
        <v>4.8000000000000001E-2</v>
      </c>
      <c r="I18" s="2" t="s">
        <v>754</v>
      </c>
      <c r="K18" s="1">
        <v>4</v>
      </c>
      <c r="L18" s="1">
        <v>4</v>
      </c>
      <c r="M18" s="1">
        <v>4</v>
      </c>
      <c r="N18" s="1">
        <v>6</v>
      </c>
      <c r="O18" s="1">
        <v>8</v>
      </c>
      <c r="P18" s="1">
        <v>6</v>
      </c>
      <c r="Q18" s="1">
        <v>4</v>
      </c>
      <c r="R18" s="1">
        <v>8</v>
      </c>
      <c r="S18" s="1">
        <v>4</v>
      </c>
      <c r="T18" s="1">
        <v>6</v>
      </c>
      <c r="U18" s="1">
        <v>10</v>
      </c>
      <c r="V18" s="1">
        <v>13</v>
      </c>
      <c r="W18" s="1">
        <v>16</v>
      </c>
      <c r="X18" s="1">
        <v>10</v>
      </c>
      <c r="Y18" s="1">
        <v>4</v>
      </c>
      <c r="Z18" s="1">
        <v>5</v>
      </c>
      <c r="AA18" s="1">
        <v>3</v>
      </c>
      <c r="AB18" s="1">
        <v>4</v>
      </c>
    </row>
    <row r="19" spans="1:30" x14ac:dyDescent="0.3">
      <c r="A19" s="36">
        <v>1</v>
      </c>
      <c r="B19" t="s">
        <v>619</v>
      </c>
      <c r="C19" t="s">
        <v>262</v>
      </c>
      <c r="E19" s="1">
        <f t="shared" si="7"/>
        <v>114</v>
      </c>
      <c r="F19" s="15">
        <f t="shared" si="8"/>
        <v>1</v>
      </c>
      <c r="G19" s="1">
        <v>8.7999999999999995E-2</v>
      </c>
      <c r="I19" s="2" t="s">
        <v>755</v>
      </c>
      <c r="K19" s="1">
        <v>4</v>
      </c>
      <c r="L19" s="1">
        <v>4</v>
      </c>
      <c r="M19" s="1">
        <v>4</v>
      </c>
      <c r="N19" s="1">
        <v>4</v>
      </c>
      <c r="O19" s="1">
        <v>6</v>
      </c>
      <c r="P19" s="1">
        <v>6</v>
      </c>
      <c r="Q19" s="1">
        <v>4</v>
      </c>
      <c r="R19" s="1">
        <v>8</v>
      </c>
      <c r="S19" s="1">
        <v>4</v>
      </c>
      <c r="T19" s="1">
        <v>6</v>
      </c>
      <c r="U19" s="1">
        <v>10</v>
      </c>
      <c r="V19" s="1">
        <v>12</v>
      </c>
      <c r="W19" s="1">
        <v>16</v>
      </c>
      <c r="X19" s="1">
        <v>10</v>
      </c>
      <c r="Y19" s="1">
        <v>4</v>
      </c>
      <c r="Z19" s="1">
        <v>5</v>
      </c>
      <c r="AA19" s="1">
        <v>3</v>
      </c>
      <c r="AB19" s="1">
        <v>4</v>
      </c>
    </row>
    <row r="20" spans="1:30" x14ac:dyDescent="0.3">
      <c r="A20" s="36">
        <v>1</v>
      </c>
      <c r="B20" t="s">
        <v>621</v>
      </c>
      <c r="C20" t="s">
        <v>688</v>
      </c>
      <c r="E20" s="1">
        <f t="shared" si="7"/>
        <v>105</v>
      </c>
      <c r="F20" s="15">
        <f t="shared" si="8"/>
        <v>0.84</v>
      </c>
      <c r="I20" s="2" t="s">
        <v>755</v>
      </c>
      <c r="K20" s="1">
        <v>4</v>
      </c>
      <c r="L20" s="1">
        <v>2</v>
      </c>
      <c r="M20" s="1">
        <v>2</v>
      </c>
      <c r="N20" s="1">
        <v>6</v>
      </c>
      <c r="O20" s="1">
        <v>4</v>
      </c>
      <c r="P20" s="1">
        <v>6</v>
      </c>
      <c r="Q20" s="1">
        <v>4</v>
      </c>
      <c r="R20" s="1">
        <v>8</v>
      </c>
      <c r="S20" s="1">
        <v>4</v>
      </c>
      <c r="T20" s="1">
        <v>6</v>
      </c>
      <c r="U20" s="1">
        <v>7</v>
      </c>
      <c r="V20" s="1">
        <v>14</v>
      </c>
      <c r="W20" s="1">
        <v>16</v>
      </c>
      <c r="X20" s="1">
        <v>10</v>
      </c>
      <c r="Y20" s="1">
        <v>2</v>
      </c>
      <c r="Z20" s="1">
        <v>4</v>
      </c>
      <c r="AA20" s="1">
        <v>2</v>
      </c>
      <c r="AB20" s="1">
        <v>4</v>
      </c>
    </row>
    <row r="21" spans="1:30" x14ac:dyDescent="0.3">
      <c r="A21" s="36">
        <v>1</v>
      </c>
      <c r="B21" t="s">
        <v>622</v>
      </c>
      <c r="C21" t="s">
        <v>396</v>
      </c>
      <c r="E21" s="1">
        <f t="shared" si="7"/>
        <v>122</v>
      </c>
      <c r="F21" s="15">
        <f t="shared" si="8"/>
        <v>0.97599999999999998</v>
      </c>
      <c r="I21" s="2" t="s">
        <v>755</v>
      </c>
      <c r="K21" s="1">
        <v>4</v>
      </c>
      <c r="L21" s="1">
        <v>2</v>
      </c>
      <c r="M21" s="1">
        <v>4</v>
      </c>
      <c r="N21" s="1">
        <v>6</v>
      </c>
      <c r="O21" s="1">
        <v>8</v>
      </c>
      <c r="P21" s="1">
        <v>6</v>
      </c>
      <c r="Q21" s="1">
        <v>4</v>
      </c>
      <c r="R21" s="1">
        <v>8</v>
      </c>
      <c r="S21" s="1">
        <v>4</v>
      </c>
      <c r="T21" s="1">
        <v>6</v>
      </c>
      <c r="U21" s="1">
        <v>12</v>
      </c>
      <c r="V21" s="1">
        <v>14</v>
      </c>
      <c r="W21" s="1">
        <v>16</v>
      </c>
      <c r="X21" s="1">
        <v>9</v>
      </c>
      <c r="Y21" s="1">
        <v>4</v>
      </c>
      <c r="Z21" s="1">
        <v>5</v>
      </c>
      <c r="AA21" s="1">
        <v>5</v>
      </c>
      <c r="AB21" s="1">
        <v>5</v>
      </c>
    </row>
    <row r="22" spans="1:30" x14ac:dyDescent="0.3">
      <c r="A22" s="36">
        <v>1</v>
      </c>
      <c r="B22" t="s">
        <v>623</v>
      </c>
      <c r="C22" t="s">
        <v>74</v>
      </c>
      <c r="E22" s="1">
        <f t="shared" si="7"/>
        <v>86.5</v>
      </c>
      <c r="F22" s="15">
        <f t="shared" si="8"/>
        <v>0.78199999999999992</v>
      </c>
      <c r="G22" s="1">
        <v>0.09</v>
      </c>
      <c r="I22" s="2" t="s">
        <v>754</v>
      </c>
      <c r="K22" s="1">
        <v>4</v>
      </c>
      <c r="L22" s="1">
        <v>2</v>
      </c>
      <c r="M22" s="1">
        <v>4</v>
      </c>
      <c r="N22" s="1">
        <v>6</v>
      </c>
      <c r="O22" s="1">
        <v>8</v>
      </c>
      <c r="P22" s="1">
        <v>6</v>
      </c>
      <c r="Q22" s="1">
        <v>4</v>
      </c>
      <c r="R22" s="1">
        <v>4</v>
      </c>
      <c r="S22" s="1">
        <v>3</v>
      </c>
      <c r="T22" s="1">
        <v>0</v>
      </c>
      <c r="U22" s="1">
        <v>11</v>
      </c>
      <c r="V22" s="1">
        <v>12</v>
      </c>
      <c r="W22" s="1">
        <v>2</v>
      </c>
      <c r="X22" s="1">
        <v>8</v>
      </c>
      <c r="Y22" s="1">
        <v>4</v>
      </c>
      <c r="Z22" s="1">
        <v>2.5</v>
      </c>
      <c r="AA22" s="1">
        <v>2</v>
      </c>
      <c r="AB22" s="1">
        <v>4</v>
      </c>
    </row>
    <row r="23" spans="1:30" x14ac:dyDescent="0.3">
      <c r="A23" s="36">
        <v>1</v>
      </c>
      <c r="B23" t="s">
        <v>624</v>
      </c>
      <c r="C23" t="s">
        <v>625</v>
      </c>
      <c r="E23" s="1">
        <f t="shared" si="7"/>
        <v>77</v>
      </c>
      <c r="F23" s="15">
        <f t="shared" si="8"/>
        <v>0.68599999999999994</v>
      </c>
      <c r="G23" s="1">
        <v>7.0000000000000007E-2</v>
      </c>
      <c r="I23" s="2" t="s">
        <v>754</v>
      </c>
      <c r="K23" s="1">
        <v>4</v>
      </c>
      <c r="L23" s="1">
        <v>2</v>
      </c>
      <c r="M23" s="1">
        <v>0</v>
      </c>
      <c r="N23" s="1">
        <v>0</v>
      </c>
      <c r="O23" s="1">
        <v>6</v>
      </c>
      <c r="P23" s="1">
        <v>4</v>
      </c>
      <c r="Q23" s="1">
        <v>2</v>
      </c>
      <c r="R23" s="1">
        <v>6</v>
      </c>
      <c r="S23" s="1">
        <v>2</v>
      </c>
      <c r="T23" s="1">
        <v>3</v>
      </c>
      <c r="U23" s="1">
        <v>8</v>
      </c>
      <c r="V23" s="1">
        <v>12</v>
      </c>
      <c r="W23" s="1">
        <v>14</v>
      </c>
      <c r="X23" s="1">
        <v>6</v>
      </c>
      <c r="Y23" s="1">
        <v>3</v>
      </c>
      <c r="Z23" s="1">
        <v>3</v>
      </c>
      <c r="AA23" s="1">
        <v>2</v>
      </c>
      <c r="AB23" s="1">
        <v>0</v>
      </c>
    </row>
    <row r="24" spans="1:30" x14ac:dyDescent="0.3">
      <c r="A24" s="36">
        <v>1</v>
      </c>
      <c r="B24" t="s">
        <v>626</v>
      </c>
      <c r="C24" t="s">
        <v>64</v>
      </c>
      <c r="E24" s="1">
        <f t="shared" si="7"/>
        <v>100</v>
      </c>
      <c r="F24" s="15">
        <f t="shared" si="8"/>
        <v>0.9</v>
      </c>
      <c r="G24" s="1">
        <v>0.1</v>
      </c>
      <c r="I24" s="2" t="s">
        <v>755</v>
      </c>
      <c r="K24" s="1">
        <v>4</v>
      </c>
      <c r="L24" s="1">
        <v>0</v>
      </c>
      <c r="M24" s="1">
        <v>2</v>
      </c>
      <c r="N24" s="1">
        <v>4</v>
      </c>
      <c r="O24" s="1">
        <v>8</v>
      </c>
      <c r="P24" s="1">
        <v>6</v>
      </c>
      <c r="Q24" s="1">
        <v>4</v>
      </c>
      <c r="R24" s="1">
        <v>6</v>
      </c>
      <c r="S24" s="1">
        <v>4</v>
      </c>
      <c r="T24" s="1">
        <v>6</v>
      </c>
      <c r="U24" s="1">
        <v>10</v>
      </c>
      <c r="V24" s="1">
        <v>12</v>
      </c>
      <c r="W24" s="1">
        <v>14</v>
      </c>
      <c r="X24" s="1">
        <v>9</v>
      </c>
      <c r="Y24" s="1">
        <v>4</v>
      </c>
      <c r="Z24" s="1">
        <v>2</v>
      </c>
      <c r="AA24" s="1">
        <v>3</v>
      </c>
      <c r="AB24" s="1">
        <v>2</v>
      </c>
    </row>
    <row r="25" spans="1:30" x14ac:dyDescent="0.3">
      <c r="A25" s="36">
        <v>1</v>
      </c>
      <c r="B25" t="s">
        <v>627</v>
      </c>
      <c r="C25" t="s">
        <v>628</v>
      </c>
      <c r="E25" s="1">
        <f t="shared" si="7"/>
        <v>88</v>
      </c>
      <c r="F25" s="15">
        <f t="shared" si="8"/>
        <v>0.70399999999999996</v>
      </c>
      <c r="I25" s="2" t="s">
        <v>755</v>
      </c>
      <c r="K25" s="1">
        <v>4</v>
      </c>
      <c r="L25" s="1">
        <v>4</v>
      </c>
      <c r="M25" s="1">
        <v>4</v>
      </c>
      <c r="N25" s="1">
        <v>4</v>
      </c>
      <c r="O25" s="1">
        <v>2</v>
      </c>
      <c r="P25" s="1">
        <v>6</v>
      </c>
      <c r="Q25" s="1">
        <v>4</v>
      </c>
      <c r="R25" s="1">
        <v>6</v>
      </c>
      <c r="S25" s="1">
        <v>4</v>
      </c>
      <c r="T25" s="1">
        <v>2</v>
      </c>
      <c r="U25" s="1">
        <v>10</v>
      </c>
      <c r="V25" s="1">
        <v>12</v>
      </c>
      <c r="W25" s="1">
        <v>9</v>
      </c>
      <c r="X25" s="1">
        <v>3</v>
      </c>
      <c r="Y25" s="1">
        <v>0</v>
      </c>
      <c r="Z25" s="1">
        <v>5</v>
      </c>
      <c r="AA25" s="1">
        <v>4</v>
      </c>
      <c r="AB25" s="1">
        <v>5</v>
      </c>
    </row>
    <row r="26" spans="1:30" x14ac:dyDescent="0.3">
      <c r="A26" s="36">
        <v>1</v>
      </c>
      <c r="B26" t="s">
        <v>345</v>
      </c>
      <c r="C26" t="s">
        <v>629</v>
      </c>
      <c r="E26" s="1">
        <f t="shared" si="7"/>
        <v>123</v>
      </c>
      <c r="F26" s="15">
        <f t="shared" si="8"/>
        <v>0.98399999999999999</v>
      </c>
      <c r="I26" s="2" t="s">
        <v>754</v>
      </c>
      <c r="K26" s="1">
        <v>4</v>
      </c>
      <c r="L26" s="1">
        <v>4</v>
      </c>
      <c r="M26" s="1">
        <v>4</v>
      </c>
      <c r="N26" s="1">
        <v>6</v>
      </c>
      <c r="O26" s="1">
        <v>8</v>
      </c>
      <c r="P26" s="1">
        <v>6</v>
      </c>
      <c r="Q26" s="1">
        <v>4</v>
      </c>
      <c r="R26" s="1">
        <v>8</v>
      </c>
      <c r="S26" s="1">
        <v>4</v>
      </c>
      <c r="T26" s="1">
        <v>6</v>
      </c>
      <c r="U26" s="1">
        <v>12</v>
      </c>
      <c r="V26" s="1">
        <v>14</v>
      </c>
      <c r="W26" s="1">
        <v>16</v>
      </c>
      <c r="X26" s="1">
        <v>10</v>
      </c>
      <c r="Y26" s="1">
        <v>4</v>
      </c>
      <c r="Z26" s="1">
        <v>5</v>
      </c>
      <c r="AA26" s="1">
        <v>4</v>
      </c>
      <c r="AB26" s="1">
        <v>4</v>
      </c>
    </row>
    <row r="27" spans="1:30" x14ac:dyDescent="0.3">
      <c r="A27" s="36">
        <v>1</v>
      </c>
      <c r="B27" t="s">
        <v>630</v>
      </c>
      <c r="C27" t="s">
        <v>631</v>
      </c>
      <c r="E27" s="1">
        <f t="shared" si="7"/>
        <v>90</v>
      </c>
      <c r="F27" s="15">
        <f t="shared" si="8"/>
        <v>0.72</v>
      </c>
      <c r="I27" s="2" t="s">
        <v>754</v>
      </c>
      <c r="K27" s="1">
        <v>0</v>
      </c>
      <c r="L27" s="1">
        <v>4</v>
      </c>
      <c r="M27" s="1">
        <v>4</v>
      </c>
      <c r="N27" s="1">
        <v>4</v>
      </c>
      <c r="O27" s="1">
        <v>8</v>
      </c>
      <c r="P27" s="1">
        <v>6</v>
      </c>
      <c r="Q27" s="1">
        <v>4</v>
      </c>
      <c r="R27" s="1">
        <v>8</v>
      </c>
      <c r="S27" s="1">
        <v>2</v>
      </c>
      <c r="T27" s="1">
        <v>6</v>
      </c>
      <c r="U27" s="1">
        <v>10</v>
      </c>
      <c r="V27" s="1">
        <v>12</v>
      </c>
      <c r="W27" s="1">
        <v>6</v>
      </c>
      <c r="X27" s="1">
        <v>5</v>
      </c>
      <c r="Y27" s="1">
        <v>3</v>
      </c>
      <c r="Z27" s="1">
        <v>2</v>
      </c>
      <c r="AA27" s="1">
        <v>3</v>
      </c>
      <c r="AB27" s="1">
        <v>3</v>
      </c>
    </row>
    <row r="28" spans="1:30" s="86" customFormat="1" x14ac:dyDescent="0.3">
      <c r="A28" s="86">
        <v>1</v>
      </c>
      <c r="B28" s="103" t="s">
        <v>632</v>
      </c>
      <c r="C28" s="103" t="s">
        <v>94</v>
      </c>
      <c r="E28" s="86">
        <f t="shared" si="7"/>
        <v>37</v>
      </c>
      <c r="F28" s="88">
        <f t="shared" si="8"/>
        <v>0.35599999999999998</v>
      </c>
      <c r="G28" s="86">
        <v>0.06</v>
      </c>
      <c r="I28" s="89" t="s">
        <v>754</v>
      </c>
      <c r="K28" s="86">
        <v>4</v>
      </c>
      <c r="L28" s="86">
        <v>4</v>
      </c>
      <c r="M28" s="86">
        <v>2</v>
      </c>
      <c r="N28" s="86">
        <v>4</v>
      </c>
      <c r="O28" s="86">
        <v>2</v>
      </c>
      <c r="P28" s="86">
        <v>6</v>
      </c>
      <c r="Q28" s="86">
        <v>1</v>
      </c>
      <c r="R28" s="86">
        <v>1</v>
      </c>
      <c r="S28" s="86">
        <v>1</v>
      </c>
      <c r="T28" s="86">
        <v>0</v>
      </c>
      <c r="U28" s="86">
        <v>7</v>
      </c>
      <c r="V28" s="86">
        <v>0</v>
      </c>
      <c r="W28" s="86">
        <v>0</v>
      </c>
      <c r="X28" s="86">
        <v>0</v>
      </c>
      <c r="Y28" s="86">
        <v>0</v>
      </c>
      <c r="Z28" s="86">
        <v>4</v>
      </c>
      <c r="AA28" s="86">
        <v>0</v>
      </c>
      <c r="AB28" s="86">
        <v>1</v>
      </c>
      <c r="AD28" s="89"/>
    </row>
    <row r="29" spans="1:30" x14ac:dyDescent="0.3">
      <c r="A29" s="36">
        <v>1</v>
      </c>
      <c r="B29" t="s">
        <v>633</v>
      </c>
      <c r="C29" t="s">
        <v>615</v>
      </c>
      <c r="E29" s="1">
        <f t="shared" si="7"/>
        <v>88</v>
      </c>
      <c r="F29" s="15">
        <f t="shared" si="8"/>
        <v>0.76400000000000001</v>
      </c>
      <c r="G29" s="1">
        <v>0.06</v>
      </c>
      <c r="I29" s="2" t="s">
        <v>755</v>
      </c>
      <c r="K29" s="1">
        <v>4</v>
      </c>
      <c r="L29" s="1">
        <v>2</v>
      </c>
      <c r="M29" s="1">
        <v>4</v>
      </c>
      <c r="N29" s="1">
        <v>4</v>
      </c>
      <c r="O29" s="1">
        <v>4</v>
      </c>
      <c r="P29" s="1">
        <v>6</v>
      </c>
      <c r="Q29" s="1">
        <v>4</v>
      </c>
      <c r="R29" s="1">
        <v>8</v>
      </c>
      <c r="S29" s="1">
        <v>4</v>
      </c>
      <c r="T29" s="1">
        <v>6</v>
      </c>
      <c r="U29" s="1">
        <v>10</v>
      </c>
      <c r="V29" s="1">
        <v>11</v>
      </c>
      <c r="W29" s="1">
        <v>6</v>
      </c>
      <c r="X29" s="1">
        <v>4</v>
      </c>
      <c r="Y29" s="1">
        <v>4</v>
      </c>
      <c r="Z29" s="1">
        <v>4</v>
      </c>
      <c r="AA29" s="1">
        <v>0</v>
      </c>
      <c r="AB29" s="1">
        <v>3</v>
      </c>
    </row>
    <row r="30" spans="1:30" x14ac:dyDescent="0.3">
      <c r="A30" s="36">
        <v>1</v>
      </c>
      <c r="B30" t="s">
        <v>634</v>
      </c>
      <c r="C30" t="s">
        <v>718</v>
      </c>
      <c r="E30" s="1">
        <f t="shared" si="7"/>
        <v>66</v>
      </c>
      <c r="F30" s="15">
        <f t="shared" si="8"/>
        <v>0.52800000000000002</v>
      </c>
      <c r="I30" s="2" t="s">
        <v>754</v>
      </c>
      <c r="K30" s="1">
        <v>4</v>
      </c>
      <c r="L30" s="1">
        <v>2</v>
      </c>
      <c r="M30" s="1">
        <v>4</v>
      </c>
      <c r="N30" s="1">
        <v>2</v>
      </c>
      <c r="O30" s="1">
        <v>6</v>
      </c>
      <c r="P30" s="1">
        <v>6</v>
      </c>
      <c r="Q30" s="1">
        <v>4</v>
      </c>
      <c r="R30" s="1">
        <v>2</v>
      </c>
      <c r="S30" s="1">
        <v>4</v>
      </c>
      <c r="T30" s="1">
        <v>2</v>
      </c>
      <c r="U30" s="1">
        <v>5</v>
      </c>
      <c r="V30" s="1">
        <v>6</v>
      </c>
      <c r="W30" s="1">
        <v>8</v>
      </c>
      <c r="X30" s="1">
        <v>5</v>
      </c>
      <c r="Y30" s="1">
        <v>4</v>
      </c>
      <c r="Z30" s="1">
        <v>1</v>
      </c>
      <c r="AA30" s="1">
        <v>1</v>
      </c>
      <c r="AB30" s="1">
        <v>0</v>
      </c>
    </row>
  </sheetData>
  <phoneticPr fontId="1" type="noConversion"/>
  <printOptions horizontalCentered="1" verticalCentered="1" gridLines="1"/>
  <pageMargins left="0.5" right="0.5" top="0.5" bottom="0.5" header="0.5" footer="0.5"/>
  <pageSetup scale="72"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30"/>
  <sheetViews>
    <sheetView zoomScale="80" zoomScaleNormal="80" workbookViewId="0">
      <selection activeCell="G6" sqref="G6"/>
    </sheetView>
  </sheetViews>
  <sheetFormatPr defaultColWidth="9.08984375" defaultRowHeight="14" x14ac:dyDescent="0.3"/>
  <cols>
    <col min="1" max="1" width="4.08984375" style="1" bestFit="1" customWidth="1"/>
    <col min="2" max="2" width="10.36328125" style="1" bestFit="1" customWidth="1"/>
    <col min="3" max="3" width="8.36328125" style="1" bestFit="1" customWidth="1"/>
    <col min="4" max="4" width="1.08984375" style="1" customWidth="1"/>
    <col min="5" max="5" width="5.453125" style="1" customWidth="1"/>
    <col min="6" max="6" width="6.1796875" style="20" customWidth="1"/>
    <col min="7" max="7" width="6.453125" style="20" customWidth="1"/>
    <col min="8" max="8" width="1.36328125" style="1" customWidth="1"/>
    <col min="9" max="16" width="7.26953125" style="21" customWidth="1"/>
    <col min="17" max="17" width="7.26953125" customWidth="1"/>
    <col min="18" max="20" width="7.26953125" style="21" customWidth="1"/>
    <col min="21" max="21" width="1" style="11" customWidth="1"/>
    <col min="22" max="22" width="9" style="23" bestFit="1" customWidth="1"/>
    <col min="23" max="23" width="9" style="23" customWidth="1"/>
    <col min="24" max="24" width="2.08984375" style="11" customWidth="1"/>
    <col min="25" max="34" width="9.1796875" style="24" customWidth="1"/>
    <col min="35" max="16384" width="9.08984375" style="1"/>
  </cols>
  <sheetData>
    <row r="1" spans="1:34" x14ac:dyDescent="0.3">
      <c r="S1" s="21">
        <v>5</v>
      </c>
      <c r="T1" s="21">
        <v>5</v>
      </c>
    </row>
    <row r="2" spans="1:34" x14ac:dyDescent="0.3">
      <c r="E2" s="1">
        <f>SUM(I2:T2)</f>
        <v>107</v>
      </c>
      <c r="I2" s="21">
        <v>12</v>
      </c>
      <c r="J2" s="21">
        <v>8</v>
      </c>
      <c r="K2" s="21">
        <v>10</v>
      </c>
      <c r="L2" s="21">
        <v>5</v>
      </c>
      <c r="M2" s="21">
        <v>5</v>
      </c>
      <c r="N2" s="21">
        <v>19</v>
      </c>
      <c r="O2" s="21">
        <v>9</v>
      </c>
      <c r="P2" s="21">
        <v>10</v>
      </c>
      <c r="Q2" s="21">
        <v>7</v>
      </c>
      <c r="R2" s="21">
        <v>22</v>
      </c>
    </row>
    <row r="3" spans="1:34" x14ac:dyDescent="0.3">
      <c r="A3" s="35" t="s">
        <v>17</v>
      </c>
      <c r="B3" s="35" t="s">
        <v>0</v>
      </c>
      <c r="C3" s="35" t="s">
        <v>72</v>
      </c>
      <c r="E3" s="2" t="s">
        <v>2</v>
      </c>
      <c r="F3" s="33" t="s">
        <v>3</v>
      </c>
      <c r="G3" s="33" t="s">
        <v>499</v>
      </c>
      <c r="I3" s="21" t="s">
        <v>506</v>
      </c>
      <c r="J3" s="21" t="s">
        <v>507</v>
      </c>
      <c r="K3" s="21" t="s">
        <v>501</v>
      </c>
      <c r="L3" s="21" t="s">
        <v>434</v>
      </c>
      <c r="M3" s="21" t="s">
        <v>503</v>
      </c>
      <c r="N3" s="21" t="s">
        <v>281</v>
      </c>
      <c r="O3" s="21" t="s">
        <v>496</v>
      </c>
      <c r="P3" s="21" t="s">
        <v>500</v>
      </c>
      <c r="Q3" s="21" t="s">
        <v>508</v>
      </c>
      <c r="R3" s="21" t="s">
        <v>502</v>
      </c>
      <c r="S3" s="21" t="s">
        <v>504</v>
      </c>
      <c r="T3" s="21" t="s">
        <v>505</v>
      </c>
      <c r="V3" s="23" t="s">
        <v>377</v>
      </c>
      <c r="W3" s="23" t="s">
        <v>378</v>
      </c>
      <c r="Y3" s="24" t="str">
        <f t="shared" ref="Y3" si="0">CONCATENATE("p.",I3)</f>
        <v>p.mcReg</v>
      </c>
      <c r="Z3" s="24" t="str">
        <f t="shared" ref="Z3" si="1">CONCATENATE("p.",J3)</f>
        <v>p.mcSmpD</v>
      </c>
      <c r="AA3" s="24" t="str">
        <f t="shared" ref="AA3" si="2">CONCATENATE("p.",K3)</f>
        <v>p.mcInfer</v>
      </c>
      <c r="AB3" s="24" t="str">
        <f t="shared" ref="AB3" si="3">CONCATENATE("p.",L3)</f>
        <v>p.saDist</v>
      </c>
      <c r="AC3" s="24" t="str">
        <f t="shared" ref="AC3" si="4">CONCATENATE("p.",M3)</f>
        <v>p.saME</v>
      </c>
      <c r="AD3" s="24" t="str">
        <f t="shared" ref="AD3" si="5">CONCATENATE("p.",N3)</f>
        <v>p.Regress</v>
      </c>
      <c r="AE3" s="24" t="str">
        <f t="shared" ref="AE3" si="6">CONCATENATE("p.",O3)</f>
        <v>p.CBEDA</v>
      </c>
      <c r="AF3" s="24" t="str">
        <f t="shared" ref="AF3" si="7">CONCATENATE("p.",P3)</f>
        <v>p.QBEDA</v>
      </c>
      <c r="AG3" s="24" t="str">
        <f t="shared" ref="AG3" si="8">CONCATENATE("p.",Q3)</f>
        <v>p.SmpD</v>
      </c>
      <c r="AH3" s="24" t="str">
        <f t="shared" ref="AH3" si="9">CONCATENATE("p.",R3)</f>
        <v>p.Infer</v>
      </c>
    </row>
    <row r="4" spans="1:34" s="11" customFormat="1" x14ac:dyDescent="0.3">
      <c r="A4" s="36">
        <v>1</v>
      </c>
      <c r="B4" t="s">
        <v>609</v>
      </c>
      <c r="C4" t="s">
        <v>402</v>
      </c>
      <c r="E4" s="11">
        <f>SUM(I4:T4)</f>
        <v>56.5</v>
      </c>
      <c r="F4" s="18">
        <f>E4/$E$2+G4</f>
        <v>0.5280373831775701</v>
      </c>
      <c r="G4" s="18"/>
      <c r="I4" s="22">
        <v>6</v>
      </c>
      <c r="J4" s="22">
        <v>2</v>
      </c>
      <c r="K4" s="22">
        <v>8</v>
      </c>
      <c r="L4" s="22">
        <v>4</v>
      </c>
      <c r="M4" s="22">
        <v>4</v>
      </c>
      <c r="N4" s="22">
        <v>10</v>
      </c>
      <c r="O4" s="22">
        <v>6</v>
      </c>
      <c r="P4" s="22">
        <v>6</v>
      </c>
      <c r="Q4" s="11">
        <v>3</v>
      </c>
      <c r="R4" s="22">
        <v>6.5</v>
      </c>
      <c r="S4" s="22">
        <v>1</v>
      </c>
      <c r="T4" s="22">
        <v>0</v>
      </c>
      <c r="V4" s="23"/>
      <c r="W4" s="23"/>
      <c r="Y4" s="19">
        <f t="shared" ref="Y4" si="10">I4/I$2</f>
        <v>0.5</v>
      </c>
      <c r="Z4" s="19">
        <f t="shared" ref="Z4" si="11">J4/J$2</f>
        <v>0.25</v>
      </c>
      <c r="AA4" s="19">
        <f t="shared" ref="AA4" si="12">K4/K$2</f>
        <v>0.8</v>
      </c>
      <c r="AB4" s="19">
        <f t="shared" ref="AB4" si="13">L4/L$2</f>
        <v>0.8</v>
      </c>
      <c r="AC4" s="19">
        <f t="shared" ref="AC4" si="14">M4/M$2</f>
        <v>0.8</v>
      </c>
      <c r="AD4" s="19">
        <f t="shared" ref="AD4" si="15">N4/N$2</f>
        <v>0.52631578947368418</v>
      </c>
      <c r="AE4" s="19">
        <f t="shared" ref="AE4" si="16">O4/O$2</f>
        <v>0.66666666666666663</v>
      </c>
      <c r="AF4" s="19">
        <f t="shared" ref="AF4" si="17">P4/P$2</f>
        <v>0.6</v>
      </c>
      <c r="AG4" s="19">
        <f t="shared" ref="AG4" si="18">Q4/Q$2</f>
        <v>0.42857142857142855</v>
      </c>
      <c r="AH4" s="19">
        <f t="shared" ref="AH4" si="19">R4/R$2</f>
        <v>0.29545454545454547</v>
      </c>
    </row>
    <row r="5" spans="1:34" x14ac:dyDescent="0.3">
      <c r="A5" s="36">
        <v>1</v>
      </c>
      <c r="B5" t="s">
        <v>186</v>
      </c>
      <c r="C5" t="s">
        <v>610</v>
      </c>
      <c r="E5" s="11">
        <f t="shared" ref="E5:E13" si="20">SUM(I5:T5)</f>
        <v>45</v>
      </c>
      <c r="F5" s="18">
        <f t="shared" ref="F5:F13" si="21">E5/$E$2+G5</f>
        <v>0.45056074766355136</v>
      </c>
      <c r="G5" s="18">
        <v>0.03</v>
      </c>
      <c r="H5" s="11"/>
      <c r="I5" s="22">
        <v>10</v>
      </c>
      <c r="J5" s="22">
        <v>2</v>
      </c>
      <c r="K5" s="22">
        <v>10</v>
      </c>
      <c r="L5" s="22">
        <v>1</v>
      </c>
      <c r="M5" s="22">
        <v>0</v>
      </c>
      <c r="N5" s="22">
        <v>5</v>
      </c>
      <c r="O5" s="22">
        <v>0</v>
      </c>
      <c r="P5" s="22">
        <v>8</v>
      </c>
      <c r="Q5" s="11">
        <v>1</v>
      </c>
      <c r="R5" s="22">
        <v>8</v>
      </c>
      <c r="S5" s="22"/>
      <c r="T5" s="22"/>
      <c r="Y5" s="19">
        <f t="shared" ref="Y5:Y13" si="22">I5/I$2</f>
        <v>0.83333333333333337</v>
      </c>
      <c r="Z5" s="19">
        <f t="shared" ref="Z5:Z13" si="23">J5/J$2</f>
        <v>0.25</v>
      </c>
      <c r="AA5" s="19">
        <f t="shared" ref="AA5:AA13" si="24">K5/K$2</f>
        <v>1</v>
      </c>
      <c r="AB5" s="19">
        <f t="shared" ref="AB5:AB13" si="25">L5/L$2</f>
        <v>0.2</v>
      </c>
      <c r="AC5" s="19">
        <f t="shared" ref="AC5:AC13" si="26">M5/M$2</f>
        <v>0</v>
      </c>
      <c r="AD5" s="19">
        <f t="shared" ref="AD5:AD13" si="27">N5/N$2</f>
        <v>0.26315789473684209</v>
      </c>
      <c r="AE5" s="19">
        <f t="shared" ref="AE5:AE13" si="28">O5/O$2</f>
        <v>0</v>
      </c>
      <c r="AF5" s="19">
        <f t="shared" ref="AF5:AF13" si="29">P5/P$2</f>
        <v>0.8</v>
      </c>
      <c r="AG5" s="19">
        <f t="shared" ref="AG5:AG13" si="30">Q5/Q$2</f>
        <v>0.14285714285714285</v>
      </c>
      <c r="AH5" s="19">
        <f t="shared" ref="AH5:AH13" si="31">R5/R$2</f>
        <v>0.36363636363636365</v>
      </c>
    </row>
    <row r="6" spans="1:34" x14ac:dyDescent="0.3">
      <c r="A6" s="36">
        <v>1</v>
      </c>
      <c r="B6" s="68" t="s">
        <v>611</v>
      </c>
      <c r="C6" s="68" t="s">
        <v>149</v>
      </c>
      <c r="E6" s="11">
        <f t="shared" si="20"/>
        <v>38</v>
      </c>
      <c r="F6" s="18">
        <f t="shared" si="21"/>
        <v>0.38514018691588781</v>
      </c>
      <c r="G6" s="18">
        <v>0.03</v>
      </c>
      <c r="H6" s="11"/>
      <c r="I6" s="22">
        <v>8</v>
      </c>
      <c r="J6" s="22">
        <v>2</v>
      </c>
      <c r="K6" s="22">
        <v>8</v>
      </c>
      <c r="L6" s="22">
        <v>4</v>
      </c>
      <c r="M6" s="22">
        <v>0</v>
      </c>
      <c r="N6" s="22">
        <v>5</v>
      </c>
      <c r="O6" s="22">
        <v>6</v>
      </c>
      <c r="P6" s="22">
        <v>3</v>
      </c>
      <c r="Q6" s="11">
        <v>1</v>
      </c>
      <c r="R6" s="22">
        <v>1</v>
      </c>
      <c r="S6" s="22"/>
      <c r="T6" s="22"/>
      <c r="Y6" s="19">
        <f t="shared" si="22"/>
        <v>0.66666666666666663</v>
      </c>
      <c r="Z6" s="19">
        <f t="shared" si="23"/>
        <v>0.25</v>
      </c>
      <c r="AA6" s="19">
        <f t="shared" si="24"/>
        <v>0.8</v>
      </c>
      <c r="AB6" s="19">
        <f t="shared" si="25"/>
        <v>0.8</v>
      </c>
      <c r="AC6" s="19">
        <f t="shared" si="26"/>
        <v>0</v>
      </c>
      <c r="AD6" s="19">
        <f t="shared" si="27"/>
        <v>0.26315789473684209</v>
      </c>
      <c r="AE6" s="19">
        <f t="shared" si="28"/>
        <v>0.66666666666666663</v>
      </c>
      <c r="AF6" s="19">
        <f t="shared" si="29"/>
        <v>0.3</v>
      </c>
      <c r="AG6" s="19">
        <f t="shared" si="30"/>
        <v>0.14285714285714285</v>
      </c>
      <c r="AH6" s="19">
        <f t="shared" si="31"/>
        <v>4.5454545454545456E-2</v>
      </c>
    </row>
    <row r="7" spans="1:34" x14ac:dyDescent="0.3">
      <c r="A7" s="36">
        <v>1</v>
      </c>
      <c r="B7" t="s">
        <v>291</v>
      </c>
      <c r="C7" t="s">
        <v>430</v>
      </c>
      <c r="E7" s="11">
        <f t="shared" si="20"/>
        <v>51</v>
      </c>
      <c r="F7" s="18">
        <f t="shared" si="21"/>
        <v>0.47663551401869159</v>
      </c>
      <c r="G7" s="18"/>
      <c r="H7" s="11"/>
      <c r="I7" s="22">
        <v>8</v>
      </c>
      <c r="J7" s="22">
        <v>4</v>
      </c>
      <c r="K7" s="22">
        <v>8</v>
      </c>
      <c r="L7" s="22">
        <v>3</v>
      </c>
      <c r="M7" s="22">
        <v>4</v>
      </c>
      <c r="N7" s="22">
        <v>4</v>
      </c>
      <c r="O7" s="22">
        <v>3</v>
      </c>
      <c r="P7" s="22">
        <v>8</v>
      </c>
      <c r="Q7" s="11">
        <v>4</v>
      </c>
      <c r="R7" s="22">
        <v>5</v>
      </c>
      <c r="S7" s="22"/>
      <c r="T7" s="22"/>
      <c r="Y7" s="19">
        <f t="shared" si="22"/>
        <v>0.66666666666666663</v>
      </c>
      <c r="Z7" s="19">
        <f t="shared" si="23"/>
        <v>0.5</v>
      </c>
      <c r="AA7" s="19">
        <f t="shared" si="24"/>
        <v>0.8</v>
      </c>
      <c r="AB7" s="19">
        <f t="shared" si="25"/>
        <v>0.6</v>
      </c>
      <c r="AC7" s="19">
        <f t="shared" si="26"/>
        <v>0.8</v>
      </c>
      <c r="AD7" s="19">
        <f t="shared" si="27"/>
        <v>0.21052631578947367</v>
      </c>
      <c r="AE7" s="19">
        <f t="shared" si="28"/>
        <v>0.33333333333333331</v>
      </c>
      <c r="AF7" s="19">
        <f t="shared" si="29"/>
        <v>0.8</v>
      </c>
      <c r="AG7" s="19">
        <f t="shared" si="30"/>
        <v>0.5714285714285714</v>
      </c>
      <c r="AH7" s="19">
        <f t="shared" si="31"/>
        <v>0.22727272727272727</v>
      </c>
    </row>
    <row r="8" spans="1:34" x14ac:dyDescent="0.3">
      <c r="A8" s="36">
        <v>1</v>
      </c>
      <c r="B8" t="s">
        <v>612</v>
      </c>
      <c r="C8" t="s">
        <v>706</v>
      </c>
      <c r="E8" s="11">
        <f t="shared" si="20"/>
        <v>89</v>
      </c>
      <c r="F8" s="18">
        <f t="shared" si="21"/>
        <v>0.83177570093457942</v>
      </c>
      <c r="G8" s="18"/>
      <c r="H8" s="11"/>
      <c r="I8" s="22">
        <v>12</v>
      </c>
      <c r="J8" s="22">
        <v>8</v>
      </c>
      <c r="K8" s="22">
        <v>10</v>
      </c>
      <c r="L8" s="22">
        <v>3</v>
      </c>
      <c r="M8" s="22">
        <v>5</v>
      </c>
      <c r="N8" s="22">
        <v>14</v>
      </c>
      <c r="O8" s="22">
        <v>3</v>
      </c>
      <c r="P8" s="22">
        <v>10</v>
      </c>
      <c r="Q8" s="11">
        <v>4</v>
      </c>
      <c r="R8" s="22">
        <v>16</v>
      </c>
      <c r="S8" s="22">
        <v>4</v>
      </c>
      <c r="T8" s="22"/>
      <c r="Y8" s="19">
        <f t="shared" si="22"/>
        <v>1</v>
      </c>
      <c r="Z8" s="19">
        <f t="shared" si="23"/>
        <v>1</v>
      </c>
      <c r="AA8" s="19">
        <f t="shared" si="24"/>
        <v>1</v>
      </c>
      <c r="AB8" s="19">
        <f t="shared" si="25"/>
        <v>0.6</v>
      </c>
      <c r="AC8" s="19">
        <f t="shared" si="26"/>
        <v>1</v>
      </c>
      <c r="AD8" s="19">
        <f t="shared" si="27"/>
        <v>0.73684210526315785</v>
      </c>
      <c r="AE8" s="19">
        <f t="shared" si="28"/>
        <v>0.33333333333333331</v>
      </c>
      <c r="AF8" s="19">
        <f t="shared" si="29"/>
        <v>1</v>
      </c>
      <c r="AG8" s="19">
        <f t="shared" si="30"/>
        <v>0.5714285714285714</v>
      </c>
      <c r="AH8" s="19">
        <f t="shared" si="31"/>
        <v>0.72727272727272729</v>
      </c>
    </row>
    <row r="9" spans="1:34" x14ac:dyDescent="0.3">
      <c r="A9" s="36">
        <v>1</v>
      </c>
      <c r="B9" t="s">
        <v>613</v>
      </c>
      <c r="C9" t="s">
        <v>531</v>
      </c>
      <c r="E9" s="11">
        <f t="shared" si="20"/>
        <v>16</v>
      </c>
      <c r="F9" s="18">
        <f t="shared" si="21"/>
        <v>0.23953271028037382</v>
      </c>
      <c r="G9" s="18">
        <v>0.09</v>
      </c>
      <c r="H9" s="11"/>
      <c r="I9" s="22">
        <v>6</v>
      </c>
      <c r="J9" s="22">
        <v>2</v>
      </c>
      <c r="K9" s="22">
        <v>4</v>
      </c>
      <c r="L9" s="22">
        <v>0</v>
      </c>
      <c r="M9" s="22">
        <v>2</v>
      </c>
      <c r="N9" s="22">
        <v>0</v>
      </c>
      <c r="O9" s="22">
        <v>0</v>
      </c>
      <c r="P9" s="22">
        <v>0</v>
      </c>
      <c r="Q9" s="11">
        <v>1</v>
      </c>
      <c r="R9" s="22">
        <v>1</v>
      </c>
      <c r="S9" s="22"/>
      <c r="T9" s="22"/>
      <c r="Y9" s="19">
        <f t="shared" si="22"/>
        <v>0.5</v>
      </c>
      <c r="Z9" s="19">
        <f t="shared" si="23"/>
        <v>0.25</v>
      </c>
      <c r="AA9" s="19">
        <f t="shared" si="24"/>
        <v>0.4</v>
      </c>
      <c r="AB9" s="19">
        <f t="shared" si="25"/>
        <v>0</v>
      </c>
      <c r="AC9" s="19">
        <f t="shared" si="26"/>
        <v>0.4</v>
      </c>
      <c r="AD9" s="19">
        <f t="shared" si="27"/>
        <v>0</v>
      </c>
      <c r="AE9" s="19">
        <f t="shared" si="28"/>
        <v>0</v>
      </c>
      <c r="AF9" s="19">
        <f t="shared" si="29"/>
        <v>0</v>
      </c>
      <c r="AG9" s="19">
        <f t="shared" si="30"/>
        <v>0.14285714285714285</v>
      </c>
      <c r="AH9" s="19">
        <f t="shared" si="31"/>
        <v>4.5454545454545456E-2</v>
      </c>
    </row>
    <row r="10" spans="1:34" x14ac:dyDescent="0.3">
      <c r="A10" s="36">
        <v>1</v>
      </c>
      <c r="B10" t="s">
        <v>614</v>
      </c>
      <c r="C10" t="s">
        <v>615</v>
      </c>
      <c r="E10" s="11">
        <f t="shared" si="20"/>
        <v>106.5</v>
      </c>
      <c r="F10" s="18">
        <f t="shared" si="21"/>
        <v>0.99532710280373837</v>
      </c>
      <c r="G10" s="18"/>
      <c r="H10" s="11"/>
      <c r="I10" s="22">
        <v>12</v>
      </c>
      <c r="J10" s="22">
        <v>8</v>
      </c>
      <c r="K10" s="22">
        <v>8</v>
      </c>
      <c r="L10" s="22">
        <v>5</v>
      </c>
      <c r="M10" s="22">
        <v>4.5</v>
      </c>
      <c r="N10" s="22">
        <v>19</v>
      </c>
      <c r="O10" s="22">
        <v>9</v>
      </c>
      <c r="P10" s="22">
        <v>8</v>
      </c>
      <c r="Q10" s="11">
        <v>7</v>
      </c>
      <c r="R10" s="22">
        <v>22</v>
      </c>
      <c r="S10" s="22">
        <v>4</v>
      </c>
      <c r="T10" s="22"/>
      <c r="Y10" s="19">
        <f t="shared" si="22"/>
        <v>1</v>
      </c>
      <c r="Z10" s="19">
        <f t="shared" si="23"/>
        <v>1</v>
      </c>
      <c r="AA10" s="19">
        <f t="shared" si="24"/>
        <v>0.8</v>
      </c>
      <c r="AB10" s="19">
        <f t="shared" si="25"/>
        <v>1</v>
      </c>
      <c r="AC10" s="19">
        <f t="shared" si="26"/>
        <v>0.9</v>
      </c>
      <c r="AD10" s="19">
        <f t="shared" si="27"/>
        <v>1</v>
      </c>
      <c r="AE10" s="19">
        <f t="shared" si="28"/>
        <v>1</v>
      </c>
      <c r="AF10" s="19">
        <f t="shared" si="29"/>
        <v>0.8</v>
      </c>
      <c r="AG10" s="19">
        <f t="shared" si="30"/>
        <v>1</v>
      </c>
      <c r="AH10" s="19">
        <f t="shared" si="31"/>
        <v>1</v>
      </c>
    </row>
    <row r="11" spans="1:34" x14ac:dyDescent="0.3">
      <c r="A11" s="36">
        <v>1</v>
      </c>
      <c r="B11" t="s">
        <v>616</v>
      </c>
      <c r="C11" t="s">
        <v>522</v>
      </c>
      <c r="E11" s="11">
        <f t="shared" si="20"/>
        <v>84</v>
      </c>
      <c r="F11" s="18">
        <f t="shared" si="21"/>
        <v>0.85504672897196254</v>
      </c>
      <c r="G11" s="18">
        <v>7.0000000000000007E-2</v>
      </c>
      <c r="H11" s="11"/>
      <c r="I11" s="22">
        <v>12</v>
      </c>
      <c r="J11" s="22">
        <v>4</v>
      </c>
      <c r="K11" s="22">
        <v>10</v>
      </c>
      <c r="L11" s="22">
        <v>3</v>
      </c>
      <c r="M11" s="22">
        <v>4</v>
      </c>
      <c r="N11" s="22">
        <v>17</v>
      </c>
      <c r="O11" s="22">
        <v>6</v>
      </c>
      <c r="P11" s="22">
        <v>8</v>
      </c>
      <c r="Q11" s="11">
        <v>4</v>
      </c>
      <c r="R11" s="22">
        <v>16</v>
      </c>
      <c r="S11" s="22"/>
      <c r="T11" s="22"/>
      <c r="Y11" s="19">
        <f t="shared" si="22"/>
        <v>1</v>
      </c>
      <c r="Z11" s="19">
        <f t="shared" si="23"/>
        <v>0.5</v>
      </c>
      <c r="AA11" s="19">
        <f t="shared" si="24"/>
        <v>1</v>
      </c>
      <c r="AB11" s="19">
        <f t="shared" si="25"/>
        <v>0.6</v>
      </c>
      <c r="AC11" s="19">
        <f t="shared" si="26"/>
        <v>0.8</v>
      </c>
      <c r="AD11" s="19">
        <f t="shared" si="27"/>
        <v>0.89473684210526316</v>
      </c>
      <c r="AE11" s="19">
        <f t="shared" si="28"/>
        <v>0.66666666666666663</v>
      </c>
      <c r="AF11" s="19">
        <f t="shared" si="29"/>
        <v>0.8</v>
      </c>
      <c r="AG11" s="19">
        <f t="shared" si="30"/>
        <v>0.5714285714285714</v>
      </c>
      <c r="AH11" s="19">
        <f t="shared" si="31"/>
        <v>0.72727272727272729</v>
      </c>
    </row>
    <row r="12" spans="1:34" x14ac:dyDescent="0.3">
      <c r="A12" s="36">
        <v>1</v>
      </c>
      <c r="B12" t="s">
        <v>647</v>
      </c>
      <c r="C12" t="s">
        <v>648</v>
      </c>
      <c r="E12" s="11">
        <f t="shared" si="20"/>
        <v>38</v>
      </c>
      <c r="F12" s="18">
        <f t="shared" si="21"/>
        <v>0.44514018691588786</v>
      </c>
      <c r="G12" s="18">
        <v>0.09</v>
      </c>
      <c r="H12" s="11"/>
      <c r="I12" s="22">
        <v>10</v>
      </c>
      <c r="J12" s="22">
        <v>6</v>
      </c>
      <c r="K12" s="22">
        <v>4</v>
      </c>
      <c r="L12" s="22">
        <v>3</v>
      </c>
      <c r="M12" s="22">
        <v>0</v>
      </c>
      <c r="N12" s="22">
        <v>0</v>
      </c>
      <c r="O12" s="22">
        <v>6</v>
      </c>
      <c r="P12" s="22">
        <v>0</v>
      </c>
      <c r="Q12" s="11">
        <v>4</v>
      </c>
      <c r="R12" s="22">
        <v>5</v>
      </c>
      <c r="S12" s="22"/>
      <c r="T12" s="22">
        <v>0</v>
      </c>
      <c r="Y12" s="19">
        <f t="shared" si="22"/>
        <v>0.83333333333333337</v>
      </c>
      <c r="Z12" s="19">
        <f t="shared" si="23"/>
        <v>0.75</v>
      </c>
      <c r="AA12" s="19">
        <f t="shared" si="24"/>
        <v>0.4</v>
      </c>
      <c r="AB12" s="19">
        <f t="shared" si="25"/>
        <v>0.6</v>
      </c>
      <c r="AC12" s="19">
        <f t="shared" si="26"/>
        <v>0</v>
      </c>
      <c r="AD12" s="19">
        <f t="shared" si="27"/>
        <v>0</v>
      </c>
      <c r="AE12" s="19">
        <f t="shared" si="28"/>
        <v>0.66666666666666663</v>
      </c>
      <c r="AF12" s="19">
        <f t="shared" si="29"/>
        <v>0</v>
      </c>
      <c r="AG12" s="19">
        <f t="shared" si="30"/>
        <v>0.5714285714285714</v>
      </c>
      <c r="AH12" s="19">
        <f t="shared" si="31"/>
        <v>0.22727272727272727</v>
      </c>
    </row>
    <row r="13" spans="1:34" x14ac:dyDescent="0.3">
      <c r="A13" s="36">
        <v>1</v>
      </c>
      <c r="B13" t="s">
        <v>617</v>
      </c>
      <c r="C13" t="s">
        <v>448</v>
      </c>
      <c r="E13" s="11">
        <f t="shared" si="20"/>
        <v>94</v>
      </c>
      <c r="F13" s="18">
        <f t="shared" si="21"/>
        <v>0.97350467289719622</v>
      </c>
      <c r="G13" s="18">
        <v>9.5000000000000001E-2</v>
      </c>
      <c r="H13" s="11"/>
      <c r="I13" s="22">
        <v>12</v>
      </c>
      <c r="J13" s="22">
        <v>6</v>
      </c>
      <c r="K13" s="22">
        <v>10</v>
      </c>
      <c r="L13" s="22">
        <v>4</v>
      </c>
      <c r="M13" s="22">
        <v>5</v>
      </c>
      <c r="N13" s="22">
        <v>14</v>
      </c>
      <c r="O13" s="22">
        <v>9</v>
      </c>
      <c r="P13" s="22">
        <v>10</v>
      </c>
      <c r="Q13" s="11">
        <v>6</v>
      </c>
      <c r="R13" s="22">
        <v>14</v>
      </c>
      <c r="S13" s="22">
        <v>4</v>
      </c>
      <c r="T13" s="22"/>
      <c r="Y13" s="19">
        <f t="shared" si="22"/>
        <v>1</v>
      </c>
      <c r="Z13" s="19">
        <f t="shared" si="23"/>
        <v>0.75</v>
      </c>
      <c r="AA13" s="19">
        <f t="shared" si="24"/>
        <v>1</v>
      </c>
      <c r="AB13" s="19">
        <f t="shared" si="25"/>
        <v>0.8</v>
      </c>
      <c r="AC13" s="19">
        <f t="shared" si="26"/>
        <v>1</v>
      </c>
      <c r="AD13" s="19">
        <f t="shared" si="27"/>
        <v>0.73684210526315785</v>
      </c>
      <c r="AE13" s="19">
        <f t="shared" si="28"/>
        <v>1</v>
      </c>
      <c r="AF13" s="19">
        <f t="shared" si="29"/>
        <v>1</v>
      </c>
      <c r="AG13" s="19">
        <f t="shared" si="30"/>
        <v>0.8571428571428571</v>
      </c>
      <c r="AH13" s="19">
        <f t="shared" si="31"/>
        <v>0.63636363636363635</v>
      </c>
    </row>
    <row r="14" spans="1:34" s="86" customFormat="1" x14ac:dyDescent="0.3">
      <c r="A14" s="86">
        <v>1</v>
      </c>
      <c r="B14" s="87" t="s">
        <v>242</v>
      </c>
      <c r="C14" s="87" t="s">
        <v>527</v>
      </c>
      <c r="F14" s="90"/>
      <c r="G14" s="90"/>
      <c r="I14" s="96"/>
      <c r="J14" s="96"/>
      <c r="K14" s="96"/>
      <c r="L14" s="96"/>
      <c r="M14" s="96"/>
      <c r="N14" s="96"/>
      <c r="O14" s="96"/>
      <c r="P14" s="96"/>
      <c r="Q14" s="87"/>
      <c r="R14" s="96"/>
      <c r="S14" s="96"/>
      <c r="T14" s="96"/>
      <c r="U14" s="97"/>
      <c r="V14" s="98"/>
      <c r="W14" s="98"/>
      <c r="X14" s="97"/>
      <c r="Y14" s="92"/>
      <c r="Z14" s="92"/>
      <c r="AA14" s="92"/>
      <c r="AB14" s="92"/>
      <c r="AC14" s="92"/>
      <c r="AD14" s="92"/>
      <c r="AE14" s="92"/>
      <c r="AF14" s="92"/>
      <c r="AG14" s="92"/>
      <c r="AH14" s="92"/>
    </row>
    <row r="15" spans="1:34" x14ac:dyDescent="0.3">
      <c r="A15" s="36">
        <v>1</v>
      </c>
      <c r="B15" t="s">
        <v>565</v>
      </c>
      <c r="C15" t="s">
        <v>203</v>
      </c>
      <c r="E15" s="11">
        <f t="shared" ref="E15:E27" si="32">SUM(I15:T15)</f>
        <v>50</v>
      </c>
      <c r="F15" s="18">
        <f t="shared" ref="F15:F27" si="33">E15/$E$2+G15</f>
        <v>0.46728971962616822</v>
      </c>
      <c r="G15" s="18"/>
      <c r="H15" s="11"/>
      <c r="I15" s="22">
        <v>12</v>
      </c>
      <c r="J15" s="22">
        <v>6</v>
      </c>
      <c r="K15" s="22">
        <v>8</v>
      </c>
      <c r="L15" s="22">
        <v>2</v>
      </c>
      <c r="M15" s="22">
        <v>2</v>
      </c>
      <c r="N15" s="22">
        <v>4</v>
      </c>
      <c r="O15" s="22">
        <v>9</v>
      </c>
      <c r="P15" s="22">
        <v>2</v>
      </c>
      <c r="Q15" s="11">
        <v>0</v>
      </c>
      <c r="R15" s="22">
        <v>5</v>
      </c>
      <c r="S15" s="22">
        <v>0</v>
      </c>
      <c r="T15" s="22"/>
      <c r="Y15" s="19">
        <f t="shared" ref="Y15:Y27" si="34">I15/I$2</f>
        <v>1</v>
      </c>
      <c r="Z15" s="19">
        <f t="shared" ref="Z15:Z27" si="35">J15/J$2</f>
        <v>0.75</v>
      </c>
      <c r="AA15" s="19">
        <f t="shared" ref="AA15:AA27" si="36">K15/K$2</f>
        <v>0.8</v>
      </c>
      <c r="AB15" s="19">
        <f t="shared" ref="AB15:AB27" si="37">L15/L$2</f>
        <v>0.4</v>
      </c>
      <c r="AC15" s="19">
        <f t="shared" ref="AC15:AC27" si="38">M15/M$2</f>
        <v>0.4</v>
      </c>
      <c r="AD15" s="19">
        <f t="shared" ref="AD15:AD27" si="39">N15/N$2</f>
        <v>0.21052631578947367</v>
      </c>
      <c r="AE15" s="19">
        <f t="shared" ref="AE15:AE27" si="40">O15/O$2</f>
        <v>1</v>
      </c>
      <c r="AF15" s="19">
        <f t="shared" ref="AF15:AF27" si="41">P15/P$2</f>
        <v>0.2</v>
      </c>
      <c r="AG15" s="19">
        <f t="shared" ref="AG15:AG27" si="42">Q15/Q$2</f>
        <v>0</v>
      </c>
      <c r="AH15" s="19">
        <f t="shared" ref="AH15:AH27" si="43">R15/R$2</f>
        <v>0.22727272727272727</v>
      </c>
    </row>
    <row r="16" spans="1:34" x14ac:dyDescent="0.3">
      <c r="A16" s="36">
        <v>1</v>
      </c>
      <c r="B16" t="s">
        <v>618</v>
      </c>
      <c r="C16" t="s">
        <v>208</v>
      </c>
      <c r="E16" s="11">
        <f t="shared" si="32"/>
        <v>88</v>
      </c>
      <c r="F16" s="18">
        <f t="shared" si="33"/>
        <v>0.92242990654205603</v>
      </c>
      <c r="G16" s="18">
        <v>0.1</v>
      </c>
      <c r="H16" s="11"/>
      <c r="I16" s="22">
        <v>12</v>
      </c>
      <c r="J16" s="22">
        <v>4</v>
      </c>
      <c r="K16" s="22">
        <v>8</v>
      </c>
      <c r="L16" s="22">
        <v>5</v>
      </c>
      <c r="M16" s="22">
        <v>5</v>
      </c>
      <c r="N16" s="22">
        <v>7</v>
      </c>
      <c r="O16" s="22">
        <v>9</v>
      </c>
      <c r="P16" s="22">
        <v>10</v>
      </c>
      <c r="Q16" s="11">
        <v>4</v>
      </c>
      <c r="R16" s="22">
        <v>22</v>
      </c>
      <c r="S16" s="22">
        <v>0</v>
      </c>
      <c r="T16" s="22">
        <v>2</v>
      </c>
      <c r="Y16" s="19">
        <f t="shared" si="34"/>
        <v>1</v>
      </c>
      <c r="Z16" s="19">
        <f t="shared" si="35"/>
        <v>0.5</v>
      </c>
      <c r="AA16" s="19">
        <f t="shared" si="36"/>
        <v>0.8</v>
      </c>
      <c r="AB16" s="19">
        <f t="shared" si="37"/>
        <v>1</v>
      </c>
      <c r="AC16" s="19">
        <f t="shared" si="38"/>
        <v>1</v>
      </c>
      <c r="AD16" s="19">
        <f t="shared" si="39"/>
        <v>0.36842105263157893</v>
      </c>
      <c r="AE16" s="19">
        <f t="shared" si="40"/>
        <v>1</v>
      </c>
      <c r="AF16" s="19">
        <f t="shared" si="41"/>
        <v>1</v>
      </c>
      <c r="AG16" s="19">
        <f t="shared" si="42"/>
        <v>0.5714285714285714</v>
      </c>
      <c r="AH16" s="19">
        <f t="shared" si="43"/>
        <v>1</v>
      </c>
    </row>
    <row r="17" spans="1:34" x14ac:dyDescent="0.3">
      <c r="A17" s="36">
        <v>1</v>
      </c>
      <c r="B17" t="s">
        <v>747</v>
      </c>
      <c r="C17" t="s">
        <v>748</v>
      </c>
      <c r="E17" s="11">
        <f t="shared" si="32"/>
        <v>82</v>
      </c>
      <c r="F17" s="18">
        <f t="shared" si="33"/>
        <v>0.76635514018691586</v>
      </c>
      <c r="G17" s="18"/>
      <c r="H17" s="11"/>
      <c r="I17" s="22">
        <v>10</v>
      </c>
      <c r="J17" s="22">
        <v>6</v>
      </c>
      <c r="K17" s="22">
        <v>10</v>
      </c>
      <c r="L17" s="22">
        <v>4</v>
      </c>
      <c r="M17" s="22">
        <v>3</v>
      </c>
      <c r="N17" s="22">
        <v>4</v>
      </c>
      <c r="O17" s="22">
        <v>9</v>
      </c>
      <c r="P17" s="22">
        <v>7</v>
      </c>
      <c r="Q17" s="11">
        <v>5.5</v>
      </c>
      <c r="R17" s="22">
        <v>18.5</v>
      </c>
      <c r="S17" s="22">
        <v>5</v>
      </c>
      <c r="T17" s="22"/>
      <c r="Y17" s="19">
        <f t="shared" si="34"/>
        <v>0.83333333333333337</v>
      </c>
      <c r="Z17" s="19">
        <f t="shared" si="35"/>
        <v>0.75</v>
      </c>
      <c r="AA17" s="19">
        <f t="shared" si="36"/>
        <v>1</v>
      </c>
      <c r="AB17" s="19">
        <f t="shared" si="37"/>
        <v>0.8</v>
      </c>
      <c r="AC17" s="19">
        <f t="shared" si="38"/>
        <v>0.6</v>
      </c>
      <c r="AD17" s="19">
        <f t="shared" si="39"/>
        <v>0.21052631578947367</v>
      </c>
      <c r="AE17" s="19">
        <f t="shared" si="40"/>
        <v>1</v>
      </c>
      <c r="AF17" s="19">
        <f t="shared" si="41"/>
        <v>0.7</v>
      </c>
      <c r="AG17" s="19">
        <f t="shared" si="42"/>
        <v>0.7857142857142857</v>
      </c>
      <c r="AH17" s="19">
        <f t="shared" si="43"/>
        <v>0.84090909090909094</v>
      </c>
    </row>
    <row r="18" spans="1:34" x14ac:dyDescent="0.3">
      <c r="A18" s="36">
        <v>1</v>
      </c>
      <c r="B18" t="s">
        <v>619</v>
      </c>
      <c r="C18" t="s">
        <v>620</v>
      </c>
      <c r="E18" s="11">
        <f t="shared" si="32"/>
        <v>100</v>
      </c>
      <c r="F18" s="18">
        <f t="shared" si="33"/>
        <v>0.9995794392523365</v>
      </c>
      <c r="G18" s="18">
        <v>6.5000000000000002E-2</v>
      </c>
      <c r="H18" s="11"/>
      <c r="I18" s="22">
        <v>12</v>
      </c>
      <c r="J18" s="22">
        <v>8</v>
      </c>
      <c r="K18" s="22">
        <v>8</v>
      </c>
      <c r="L18" s="22">
        <v>3</v>
      </c>
      <c r="M18" s="22">
        <v>5</v>
      </c>
      <c r="N18" s="22">
        <v>17</v>
      </c>
      <c r="O18" s="22">
        <v>9</v>
      </c>
      <c r="P18" s="22">
        <v>10</v>
      </c>
      <c r="Q18" s="11">
        <v>6</v>
      </c>
      <c r="R18" s="22">
        <v>22</v>
      </c>
      <c r="S18" s="22"/>
      <c r="T18" s="22"/>
      <c r="Y18" s="19">
        <f t="shared" si="34"/>
        <v>1</v>
      </c>
      <c r="Z18" s="19">
        <f t="shared" si="35"/>
        <v>1</v>
      </c>
      <c r="AA18" s="19">
        <f t="shared" si="36"/>
        <v>0.8</v>
      </c>
      <c r="AB18" s="19">
        <f t="shared" si="37"/>
        <v>0.6</v>
      </c>
      <c r="AC18" s="19">
        <f t="shared" si="38"/>
        <v>1</v>
      </c>
      <c r="AD18" s="19">
        <f t="shared" si="39"/>
        <v>0.89473684210526316</v>
      </c>
      <c r="AE18" s="19">
        <f t="shared" si="40"/>
        <v>1</v>
      </c>
      <c r="AF18" s="19">
        <f t="shared" si="41"/>
        <v>1</v>
      </c>
      <c r="AG18" s="19">
        <f t="shared" si="42"/>
        <v>0.8571428571428571</v>
      </c>
      <c r="AH18" s="19">
        <f t="shared" si="43"/>
        <v>1</v>
      </c>
    </row>
    <row r="19" spans="1:34" x14ac:dyDescent="0.3">
      <c r="A19" s="36">
        <v>1</v>
      </c>
      <c r="B19" t="s">
        <v>619</v>
      </c>
      <c r="C19" t="s">
        <v>262</v>
      </c>
      <c r="E19" s="11">
        <f t="shared" si="32"/>
        <v>99.5</v>
      </c>
      <c r="F19" s="18">
        <f t="shared" si="33"/>
        <v>0.99990654205607488</v>
      </c>
      <c r="G19" s="18">
        <v>7.0000000000000007E-2</v>
      </c>
      <c r="H19" s="11"/>
      <c r="I19" s="22">
        <v>12</v>
      </c>
      <c r="J19" s="22">
        <v>8</v>
      </c>
      <c r="K19" s="22">
        <v>8</v>
      </c>
      <c r="L19" s="22">
        <v>3</v>
      </c>
      <c r="M19" s="22">
        <v>5</v>
      </c>
      <c r="N19" s="22">
        <v>18</v>
      </c>
      <c r="O19" s="22">
        <v>9</v>
      </c>
      <c r="P19" s="22">
        <v>10</v>
      </c>
      <c r="Q19" s="11">
        <v>5.5</v>
      </c>
      <c r="R19" s="22">
        <v>21</v>
      </c>
      <c r="S19" s="22"/>
      <c r="T19" s="22"/>
      <c r="Y19" s="19">
        <f t="shared" si="34"/>
        <v>1</v>
      </c>
      <c r="Z19" s="19">
        <f t="shared" si="35"/>
        <v>1</v>
      </c>
      <c r="AA19" s="19">
        <f t="shared" si="36"/>
        <v>0.8</v>
      </c>
      <c r="AB19" s="19">
        <f t="shared" si="37"/>
        <v>0.6</v>
      </c>
      <c r="AC19" s="19">
        <f t="shared" si="38"/>
        <v>1</v>
      </c>
      <c r="AD19" s="19">
        <f t="shared" si="39"/>
        <v>0.94736842105263153</v>
      </c>
      <c r="AE19" s="19">
        <f t="shared" si="40"/>
        <v>1</v>
      </c>
      <c r="AF19" s="19">
        <f t="shared" si="41"/>
        <v>1</v>
      </c>
      <c r="AG19" s="19">
        <f t="shared" si="42"/>
        <v>0.7857142857142857</v>
      </c>
      <c r="AH19" s="19">
        <f t="shared" si="43"/>
        <v>0.95454545454545459</v>
      </c>
    </row>
    <row r="20" spans="1:34" x14ac:dyDescent="0.3">
      <c r="A20" s="36">
        <v>1</v>
      </c>
      <c r="B20" t="s">
        <v>621</v>
      </c>
      <c r="C20" t="s">
        <v>688</v>
      </c>
      <c r="E20" s="11">
        <f t="shared" si="32"/>
        <v>39</v>
      </c>
      <c r="F20" s="18">
        <f t="shared" si="33"/>
        <v>0.45948598130841123</v>
      </c>
      <c r="G20" s="18">
        <v>9.5000000000000001E-2</v>
      </c>
      <c r="H20" s="11"/>
      <c r="I20" s="22">
        <v>6</v>
      </c>
      <c r="J20" s="22">
        <v>4</v>
      </c>
      <c r="K20" s="22">
        <v>10</v>
      </c>
      <c r="L20" s="22">
        <v>0</v>
      </c>
      <c r="M20" s="22">
        <v>0</v>
      </c>
      <c r="N20" s="22">
        <v>3</v>
      </c>
      <c r="O20" s="22">
        <v>9</v>
      </c>
      <c r="P20" s="22">
        <v>6</v>
      </c>
      <c r="Q20" s="11">
        <v>0</v>
      </c>
      <c r="R20" s="22">
        <v>1</v>
      </c>
      <c r="S20" s="22"/>
      <c r="T20" s="22"/>
      <c r="Y20" s="19">
        <f t="shared" si="34"/>
        <v>0.5</v>
      </c>
      <c r="Z20" s="19">
        <f t="shared" si="35"/>
        <v>0.5</v>
      </c>
      <c r="AA20" s="19">
        <f t="shared" si="36"/>
        <v>1</v>
      </c>
      <c r="AB20" s="19">
        <f t="shared" si="37"/>
        <v>0</v>
      </c>
      <c r="AC20" s="19">
        <f t="shared" si="38"/>
        <v>0</v>
      </c>
      <c r="AD20" s="19">
        <f t="shared" si="39"/>
        <v>0.15789473684210525</v>
      </c>
      <c r="AE20" s="19">
        <f t="shared" si="40"/>
        <v>1</v>
      </c>
      <c r="AF20" s="19">
        <f t="shared" si="41"/>
        <v>0.6</v>
      </c>
      <c r="AG20" s="19">
        <f t="shared" si="42"/>
        <v>0</v>
      </c>
      <c r="AH20" s="19">
        <f t="shared" si="43"/>
        <v>4.5454545454545456E-2</v>
      </c>
    </row>
    <row r="21" spans="1:34" x14ac:dyDescent="0.3">
      <c r="A21" s="36">
        <v>1</v>
      </c>
      <c r="B21" t="s">
        <v>622</v>
      </c>
      <c r="C21" t="s">
        <v>396</v>
      </c>
      <c r="E21" s="11">
        <f t="shared" si="32"/>
        <v>92.5</v>
      </c>
      <c r="F21" s="18">
        <f t="shared" si="33"/>
        <v>0.86448598130841126</v>
      </c>
      <c r="G21" s="18"/>
      <c r="H21" s="11"/>
      <c r="I21" s="22">
        <v>12</v>
      </c>
      <c r="J21" s="22">
        <v>6</v>
      </c>
      <c r="K21" s="22">
        <v>8</v>
      </c>
      <c r="L21" s="22">
        <v>4</v>
      </c>
      <c r="M21" s="22">
        <v>5</v>
      </c>
      <c r="N21" s="22">
        <v>11</v>
      </c>
      <c r="O21" s="22">
        <v>9</v>
      </c>
      <c r="P21" s="22">
        <v>10</v>
      </c>
      <c r="Q21" s="11">
        <v>6</v>
      </c>
      <c r="R21" s="22">
        <v>17.5</v>
      </c>
      <c r="S21" s="22">
        <v>4</v>
      </c>
      <c r="T21" s="22"/>
      <c r="Y21" s="19">
        <f t="shared" si="34"/>
        <v>1</v>
      </c>
      <c r="Z21" s="19">
        <f t="shared" si="35"/>
        <v>0.75</v>
      </c>
      <c r="AA21" s="19">
        <f t="shared" si="36"/>
        <v>0.8</v>
      </c>
      <c r="AB21" s="19">
        <f t="shared" si="37"/>
        <v>0.8</v>
      </c>
      <c r="AC21" s="19">
        <f t="shared" si="38"/>
        <v>1</v>
      </c>
      <c r="AD21" s="19">
        <f t="shared" si="39"/>
        <v>0.57894736842105265</v>
      </c>
      <c r="AE21" s="19">
        <f t="shared" si="40"/>
        <v>1</v>
      </c>
      <c r="AF21" s="19">
        <f t="shared" si="41"/>
        <v>1</v>
      </c>
      <c r="AG21" s="19">
        <f t="shared" si="42"/>
        <v>0.8571428571428571</v>
      </c>
      <c r="AH21" s="19">
        <f t="shared" si="43"/>
        <v>0.79545454545454541</v>
      </c>
    </row>
    <row r="22" spans="1:34" x14ac:dyDescent="0.3">
      <c r="A22" s="36">
        <v>1</v>
      </c>
      <c r="B22" t="s">
        <v>623</v>
      </c>
      <c r="C22" t="s">
        <v>74</v>
      </c>
      <c r="E22" s="11">
        <f t="shared" si="32"/>
        <v>62</v>
      </c>
      <c r="F22" s="18">
        <f t="shared" si="33"/>
        <v>0.66943925233644852</v>
      </c>
      <c r="G22" s="18">
        <v>0.09</v>
      </c>
      <c r="H22" s="11"/>
      <c r="I22" s="22">
        <v>6</v>
      </c>
      <c r="J22" s="22">
        <v>4</v>
      </c>
      <c r="K22" s="22">
        <v>6</v>
      </c>
      <c r="L22" s="22">
        <v>2</v>
      </c>
      <c r="M22" s="22">
        <v>0</v>
      </c>
      <c r="N22" s="22">
        <v>13</v>
      </c>
      <c r="O22" s="22">
        <v>9</v>
      </c>
      <c r="P22" s="22">
        <v>8</v>
      </c>
      <c r="Q22" s="11">
        <v>2</v>
      </c>
      <c r="R22" s="22">
        <v>12</v>
      </c>
      <c r="S22" s="22"/>
      <c r="T22" s="22"/>
      <c r="Y22" s="19">
        <f t="shared" si="34"/>
        <v>0.5</v>
      </c>
      <c r="Z22" s="19">
        <f t="shared" si="35"/>
        <v>0.5</v>
      </c>
      <c r="AA22" s="19">
        <f t="shared" si="36"/>
        <v>0.6</v>
      </c>
      <c r="AB22" s="19">
        <f t="shared" si="37"/>
        <v>0.4</v>
      </c>
      <c r="AC22" s="19">
        <f t="shared" si="38"/>
        <v>0</v>
      </c>
      <c r="AD22" s="19">
        <f t="shared" si="39"/>
        <v>0.68421052631578949</v>
      </c>
      <c r="AE22" s="19">
        <f t="shared" si="40"/>
        <v>1</v>
      </c>
      <c r="AF22" s="19">
        <f t="shared" si="41"/>
        <v>0.8</v>
      </c>
      <c r="AG22" s="19">
        <f t="shared" si="42"/>
        <v>0.2857142857142857</v>
      </c>
      <c r="AH22" s="19">
        <f t="shared" si="43"/>
        <v>0.54545454545454541</v>
      </c>
    </row>
    <row r="23" spans="1:34" x14ac:dyDescent="0.3">
      <c r="A23" s="36">
        <v>1</v>
      </c>
      <c r="B23" t="s">
        <v>624</v>
      </c>
      <c r="C23" t="s">
        <v>625</v>
      </c>
      <c r="E23" s="11">
        <f t="shared" si="32"/>
        <v>76</v>
      </c>
      <c r="F23" s="18">
        <f t="shared" si="33"/>
        <v>0.80028037383177564</v>
      </c>
      <c r="G23" s="18">
        <v>0.09</v>
      </c>
      <c r="H23" s="11"/>
      <c r="I23" s="22">
        <v>10</v>
      </c>
      <c r="J23" s="22">
        <v>6</v>
      </c>
      <c r="K23" s="22">
        <v>8</v>
      </c>
      <c r="L23" s="22">
        <v>4</v>
      </c>
      <c r="M23" s="22">
        <v>4</v>
      </c>
      <c r="N23" s="22">
        <v>14</v>
      </c>
      <c r="O23" s="22">
        <v>9</v>
      </c>
      <c r="P23" s="22">
        <v>10</v>
      </c>
      <c r="Q23" s="11">
        <v>0</v>
      </c>
      <c r="R23" s="22">
        <v>11</v>
      </c>
      <c r="S23" s="22">
        <v>0</v>
      </c>
      <c r="T23" s="22">
        <v>0</v>
      </c>
      <c r="Y23" s="19">
        <f t="shared" si="34"/>
        <v>0.83333333333333337</v>
      </c>
      <c r="Z23" s="19">
        <f t="shared" si="35"/>
        <v>0.75</v>
      </c>
      <c r="AA23" s="19">
        <f t="shared" si="36"/>
        <v>0.8</v>
      </c>
      <c r="AB23" s="19">
        <f t="shared" si="37"/>
        <v>0.8</v>
      </c>
      <c r="AC23" s="19">
        <f t="shared" si="38"/>
        <v>0.8</v>
      </c>
      <c r="AD23" s="19">
        <f t="shared" si="39"/>
        <v>0.73684210526315785</v>
      </c>
      <c r="AE23" s="19">
        <f t="shared" si="40"/>
        <v>1</v>
      </c>
      <c r="AF23" s="19">
        <f t="shared" si="41"/>
        <v>1</v>
      </c>
      <c r="AG23" s="19">
        <f t="shared" si="42"/>
        <v>0</v>
      </c>
      <c r="AH23" s="19">
        <f t="shared" si="43"/>
        <v>0.5</v>
      </c>
    </row>
    <row r="24" spans="1:34" x14ac:dyDescent="0.3">
      <c r="A24" s="36">
        <v>1</v>
      </c>
      <c r="B24" t="s">
        <v>626</v>
      </c>
      <c r="C24" t="s">
        <v>64</v>
      </c>
      <c r="E24" s="11">
        <f t="shared" si="32"/>
        <v>81.5</v>
      </c>
      <c r="F24" s="18">
        <f t="shared" si="33"/>
        <v>0.85668224299065421</v>
      </c>
      <c r="G24" s="18">
        <v>9.5000000000000001E-2</v>
      </c>
      <c r="H24" s="11"/>
      <c r="I24" s="22">
        <v>10</v>
      </c>
      <c r="J24" s="22">
        <v>2</v>
      </c>
      <c r="K24" s="22">
        <v>10</v>
      </c>
      <c r="L24" s="22">
        <v>4.5</v>
      </c>
      <c r="M24" s="22">
        <v>2.5</v>
      </c>
      <c r="N24" s="22">
        <v>11</v>
      </c>
      <c r="O24" s="22">
        <v>7</v>
      </c>
      <c r="P24" s="22">
        <v>10</v>
      </c>
      <c r="Q24" s="11">
        <v>4</v>
      </c>
      <c r="R24" s="22">
        <v>16.5</v>
      </c>
      <c r="S24" s="22">
        <v>4</v>
      </c>
      <c r="T24" s="22"/>
      <c r="Y24" s="19">
        <f t="shared" si="34"/>
        <v>0.83333333333333337</v>
      </c>
      <c r="Z24" s="19">
        <f t="shared" si="35"/>
        <v>0.25</v>
      </c>
      <c r="AA24" s="19">
        <f t="shared" si="36"/>
        <v>1</v>
      </c>
      <c r="AB24" s="19">
        <f t="shared" si="37"/>
        <v>0.9</v>
      </c>
      <c r="AC24" s="19">
        <f t="shared" si="38"/>
        <v>0.5</v>
      </c>
      <c r="AD24" s="19">
        <f t="shared" si="39"/>
        <v>0.57894736842105265</v>
      </c>
      <c r="AE24" s="19">
        <f t="shared" si="40"/>
        <v>0.77777777777777779</v>
      </c>
      <c r="AF24" s="19">
        <f t="shared" si="41"/>
        <v>1</v>
      </c>
      <c r="AG24" s="19">
        <f t="shared" si="42"/>
        <v>0.5714285714285714</v>
      </c>
      <c r="AH24" s="19">
        <f t="shared" si="43"/>
        <v>0.75</v>
      </c>
    </row>
    <row r="25" spans="1:34" x14ac:dyDescent="0.3">
      <c r="A25" s="36">
        <v>1</v>
      </c>
      <c r="B25" t="s">
        <v>627</v>
      </c>
      <c r="C25" t="s">
        <v>628</v>
      </c>
      <c r="E25" s="11">
        <f t="shared" si="32"/>
        <v>69</v>
      </c>
      <c r="F25" s="18">
        <f t="shared" si="33"/>
        <v>0.64485981308411211</v>
      </c>
      <c r="G25" s="18"/>
      <c r="H25" s="11"/>
      <c r="I25" s="22">
        <v>10</v>
      </c>
      <c r="J25" s="22">
        <v>4</v>
      </c>
      <c r="K25" s="22">
        <v>6</v>
      </c>
      <c r="L25" s="22">
        <v>0</v>
      </c>
      <c r="M25" s="22">
        <v>5</v>
      </c>
      <c r="N25" s="22">
        <v>14</v>
      </c>
      <c r="O25" s="22">
        <v>8</v>
      </c>
      <c r="P25" s="22">
        <v>6</v>
      </c>
      <c r="Q25" s="11">
        <v>0</v>
      </c>
      <c r="R25" s="22">
        <v>13</v>
      </c>
      <c r="S25" s="22">
        <v>3</v>
      </c>
      <c r="T25" s="22"/>
      <c r="Y25" s="19">
        <f t="shared" si="34"/>
        <v>0.83333333333333337</v>
      </c>
      <c r="Z25" s="19">
        <f t="shared" si="35"/>
        <v>0.5</v>
      </c>
      <c r="AA25" s="19">
        <f t="shared" si="36"/>
        <v>0.6</v>
      </c>
      <c r="AB25" s="19">
        <f t="shared" si="37"/>
        <v>0</v>
      </c>
      <c r="AC25" s="19">
        <f t="shared" si="38"/>
        <v>1</v>
      </c>
      <c r="AD25" s="19">
        <f t="shared" si="39"/>
        <v>0.73684210526315785</v>
      </c>
      <c r="AE25" s="19">
        <f t="shared" si="40"/>
        <v>0.88888888888888884</v>
      </c>
      <c r="AF25" s="19">
        <f t="shared" si="41"/>
        <v>0.6</v>
      </c>
      <c r="AG25" s="19">
        <f t="shared" si="42"/>
        <v>0</v>
      </c>
      <c r="AH25" s="19">
        <f t="shared" si="43"/>
        <v>0.59090909090909094</v>
      </c>
    </row>
    <row r="26" spans="1:34" x14ac:dyDescent="0.3">
      <c r="A26" s="36">
        <v>1</v>
      </c>
      <c r="B26" t="s">
        <v>345</v>
      </c>
      <c r="C26" t="s">
        <v>629</v>
      </c>
      <c r="E26" s="11">
        <f t="shared" si="32"/>
        <v>97</v>
      </c>
      <c r="F26" s="18">
        <f t="shared" si="33"/>
        <v>0.90654205607476634</v>
      </c>
      <c r="G26" s="18"/>
      <c r="H26" s="11"/>
      <c r="I26" s="22">
        <v>12</v>
      </c>
      <c r="J26" s="22">
        <v>6</v>
      </c>
      <c r="K26" s="22">
        <v>10</v>
      </c>
      <c r="L26" s="22">
        <v>5</v>
      </c>
      <c r="M26" s="22">
        <v>5</v>
      </c>
      <c r="N26" s="22">
        <v>10</v>
      </c>
      <c r="O26" s="22">
        <v>9</v>
      </c>
      <c r="P26" s="22">
        <v>10</v>
      </c>
      <c r="Q26" s="11">
        <v>4</v>
      </c>
      <c r="R26" s="22">
        <v>22</v>
      </c>
      <c r="S26" s="22">
        <v>4</v>
      </c>
      <c r="T26" s="22"/>
      <c r="Y26" s="19">
        <f t="shared" si="34"/>
        <v>1</v>
      </c>
      <c r="Z26" s="19">
        <f t="shared" si="35"/>
        <v>0.75</v>
      </c>
      <c r="AA26" s="19">
        <f t="shared" si="36"/>
        <v>1</v>
      </c>
      <c r="AB26" s="19">
        <f t="shared" si="37"/>
        <v>1</v>
      </c>
      <c r="AC26" s="19">
        <f t="shared" si="38"/>
        <v>1</v>
      </c>
      <c r="AD26" s="19">
        <f t="shared" si="39"/>
        <v>0.52631578947368418</v>
      </c>
      <c r="AE26" s="19">
        <f t="shared" si="40"/>
        <v>1</v>
      </c>
      <c r="AF26" s="19">
        <f t="shared" si="41"/>
        <v>1</v>
      </c>
      <c r="AG26" s="19">
        <f t="shared" si="42"/>
        <v>0.5714285714285714</v>
      </c>
      <c r="AH26" s="19">
        <f t="shared" si="43"/>
        <v>1</v>
      </c>
    </row>
    <row r="27" spans="1:34" x14ac:dyDescent="0.3">
      <c r="A27" s="36">
        <v>1</v>
      </c>
      <c r="B27" t="s">
        <v>630</v>
      </c>
      <c r="C27" t="s">
        <v>631</v>
      </c>
      <c r="E27" s="11">
        <f t="shared" si="32"/>
        <v>29.5</v>
      </c>
      <c r="F27" s="18">
        <f t="shared" si="33"/>
        <v>0.33570093457943923</v>
      </c>
      <c r="G27" s="18">
        <v>0.06</v>
      </c>
      <c r="H27" s="11"/>
      <c r="I27" s="22">
        <v>8</v>
      </c>
      <c r="J27" s="22">
        <v>2</v>
      </c>
      <c r="K27" s="22">
        <v>4</v>
      </c>
      <c r="L27" s="22">
        <v>1</v>
      </c>
      <c r="M27" s="22">
        <v>2.5</v>
      </c>
      <c r="N27" s="22">
        <v>3</v>
      </c>
      <c r="O27" s="22">
        <v>0</v>
      </c>
      <c r="P27" s="22">
        <v>6</v>
      </c>
      <c r="Q27" s="11">
        <v>0</v>
      </c>
      <c r="R27" s="22">
        <v>3</v>
      </c>
      <c r="S27" s="22">
        <v>0</v>
      </c>
      <c r="T27" s="22"/>
      <c r="Y27" s="19">
        <f t="shared" si="34"/>
        <v>0.66666666666666663</v>
      </c>
      <c r="Z27" s="19">
        <f t="shared" si="35"/>
        <v>0.25</v>
      </c>
      <c r="AA27" s="19">
        <f t="shared" si="36"/>
        <v>0.4</v>
      </c>
      <c r="AB27" s="19">
        <f t="shared" si="37"/>
        <v>0.2</v>
      </c>
      <c r="AC27" s="19">
        <f t="shared" si="38"/>
        <v>0.5</v>
      </c>
      <c r="AD27" s="19">
        <f t="shared" si="39"/>
        <v>0.15789473684210525</v>
      </c>
      <c r="AE27" s="19">
        <f t="shared" si="40"/>
        <v>0</v>
      </c>
      <c r="AF27" s="19">
        <f t="shared" si="41"/>
        <v>0.6</v>
      </c>
      <c r="AG27" s="19">
        <f t="shared" si="42"/>
        <v>0</v>
      </c>
      <c r="AH27" s="19">
        <f t="shared" si="43"/>
        <v>0.13636363636363635</v>
      </c>
    </row>
    <row r="28" spans="1:34" s="86" customFormat="1" x14ac:dyDescent="0.3">
      <c r="A28" s="86">
        <v>1</v>
      </c>
      <c r="B28" s="103" t="s">
        <v>632</v>
      </c>
      <c r="C28" s="103" t="s">
        <v>94</v>
      </c>
      <c r="F28" s="90"/>
      <c r="G28" s="90"/>
      <c r="I28" s="96"/>
      <c r="J28" s="96"/>
      <c r="K28" s="96"/>
      <c r="L28" s="96"/>
      <c r="M28" s="96"/>
      <c r="N28" s="96"/>
      <c r="O28" s="96"/>
      <c r="P28" s="96"/>
      <c r="Q28" s="103"/>
      <c r="R28" s="96"/>
      <c r="S28" s="96"/>
      <c r="T28" s="96"/>
      <c r="U28" s="97"/>
      <c r="V28" s="98"/>
      <c r="W28" s="98"/>
      <c r="X28" s="97"/>
      <c r="Y28" s="92"/>
      <c r="Z28" s="92"/>
      <c r="AA28" s="92"/>
      <c r="AB28" s="92"/>
      <c r="AC28" s="92"/>
      <c r="AD28" s="92"/>
      <c r="AE28" s="92"/>
      <c r="AF28" s="92"/>
      <c r="AG28" s="92"/>
      <c r="AH28" s="92"/>
    </row>
    <row r="29" spans="1:34" x14ac:dyDescent="0.3">
      <c r="A29" s="36">
        <v>1</v>
      </c>
      <c r="B29" t="s">
        <v>633</v>
      </c>
      <c r="C29" t="s">
        <v>615</v>
      </c>
      <c r="E29" s="11">
        <f t="shared" ref="E29:E30" si="44">SUM(I29:T29)</f>
        <v>56</v>
      </c>
      <c r="F29" s="18">
        <f t="shared" ref="F29:F30" si="45">E29/$E$2+G29</f>
        <v>0.52336448598130836</v>
      </c>
      <c r="G29" s="18"/>
      <c r="H29" s="11"/>
      <c r="I29" s="22">
        <v>12</v>
      </c>
      <c r="J29" s="22">
        <v>8</v>
      </c>
      <c r="K29" s="22">
        <v>6</v>
      </c>
      <c r="L29" s="22">
        <v>4</v>
      </c>
      <c r="M29" s="22">
        <v>4</v>
      </c>
      <c r="N29" s="22">
        <v>8</v>
      </c>
      <c r="O29" s="22">
        <v>6</v>
      </c>
      <c r="P29" s="22">
        <v>5</v>
      </c>
      <c r="Q29" s="11">
        <v>0</v>
      </c>
      <c r="R29" s="22">
        <v>2</v>
      </c>
      <c r="S29" s="22">
        <v>1</v>
      </c>
      <c r="T29" s="22"/>
      <c r="Y29" s="19">
        <f t="shared" ref="Y29:Y30" si="46">I29/I$2</f>
        <v>1</v>
      </c>
      <c r="Z29" s="19">
        <f t="shared" ref="Z29:Z30" si="47">J29/J$2</f>
        <v>1</v>
      </c>
      <c r="AA29" s="19">
        <f t="shared" ref="AA29:AA30" si="48">K29/K$2</f>
        <v>0.6</v>
      </c>
      <c r="AB29" s="19">
        <f t="shared" ref="AB29:AB30" si="49">L29/L$2</f>
        <v>0.8</v>
      </c>
      <c r="AC29" s="19">
        <f t="shared" ref="AC29:AC30" si="50">M29/M$2</f>
        <v>0.8</v>
      </c>
      <c r="AD29" s="19">
        <f t="shared" ref="AD29:AD30" si="51">N29/N$2</f>
        <v>0.42105263157894735</v>
      </c>
      <c r="AE29" s="19">
        <f t="shared" ref="AE29:AE30" si="52">O29/O$2</f>
        <v>0.66666666666666663</v>
      </c>
      <c r="AF29" s="19">
        <f t="shared" ref="AF29:AF30" si="53">P29/P$2</f>
        <v>0.5</v>
      </c>
      <c r="AG29" s="19">
        <f t="shared" ref="AG29:AG30" si="54">Q29/Q$2</f>
        <v>0</v>
      </c>
      <c r="AH29" s="19">
        <f t="shared" ref="AH29:AH30" si="55">R29/R$2</f>
        <v>9.0909090909090912E-2</v>
      </c>
    </row>
    <row r="30" spans="1:34" x14ac:dyDescent="0.3">
      <c r="A30" s="36">
        <v>1</v>
      </c>
      <c r="B30" t="s">
        <v>634</v>
      </c>
      <c r="C30" t="s">
        <v>718</v>
      </c>
      <c r="E30" s="11">
        <f t="shared" si="44"/>
        <v>41</v>
      </c>
      <c r="F30" s="18">
        <f t="shared" si="45"/>
        <v>0.38317757009345793</v>
      </c>
      <c r="G30" s="18"/>
      <c r="H30" s="11"/>
      <c r="I30" s="22">
        <v>8</v>
      </c>
      <c r="J30" s="22">
        <v>4</v>
      </c>
      <c r="K30" s="22">
        <v>6</v>
      </c>
      <c r="L30" s="22">
        <v>0</v>
      </c>
      <c r="M30" s="22">
        <v>2</v>
      </c>
      <c r="N30" s="22">
        <v>4</v>
      </c>
      <c r="O30" s="22">
        <v>5</v>
      </c>
      <c r="P30" s="22">
        <v>8</v>
      </c>
      <c r="Q30" s="11">
        <v>1</v>
      </c>
      <c r="R30" s="22">
        <v>3</v>
      </c>
      <c r="S30" s="22">
        <v>0</v>
      </c>
      <c r="T30" s="22"/>
      <c r="Y30" s="19">
        <f t="shared" si="46"/>
        <v>0.66666666666666663</v>
      </c>
      <c r="Z30" s="19">
        <f t="shared" si="47"/>
        <v>0.5</v>
      </c>
      <c r="AA30" s="19">
        <f t="shared" si="48"/>
        <v>0.6</v>
      </c>
      <c r="AB30" s="19">
        <f t="shared" si="49"/>
        <v>0</v>
      </c>
      <c r="AC30" s="19">
        <f t="shared" si="50"/>
        <v>0.4</v>
      </c>
      <c r="AD30" s="19">
        <f t="shared" si="51"/>
        <v>0.21052631578947367</v>
      </c>
      <c r="AE30" s="19">
        <f t="shared" si="52"/>
        <v>0.55555555555555558</v>
      </c>
      <c r="AF30" s="19">
        <f t="shared" si="53"/>
        <v>0.8</v>
      </c>
      <c r="AG30" s="19">
        <f t="shared" si="54"/>
        <v>0.14285714285714285</v>
      </c>
      <c r="AH30" s="19">
        <f t="shared" si="55"/>
        <v>0.13636363636363635</v>
      </c>
    </row>
  </sheetData>
  <phoneticPr fontId="1" type="noConversion"/>
  <pageMargins left="0.75" right="0.75" top="1" bottom="1" header="0.5" footer="0.5"/>
  <pageSetup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E30"/>
  <sheetViews>
    <sheetView zoomScale="80" zoomScaleNormal="80" workbookViewId="0">
      <pane xSplit="4" ySplit="3" topLeftCell="E4" activePane="bottomRight" state="frozen"/>
      <selection pane="topRight" activeCell="E1" sqref="E1"/>
      <selection pane="bottomLeft" activeCell="A4" sqref="A4"/>
      <selection pane="bottomRight" activeCell="H4" sqref="H4:I30"/>
    </sheetView>
  </sheetViews>
  <sheetFormatPr defaultColWidth="9.08984375" defaultRowHeight="14" x14ac:dyDescent="0.3"/>
  <cols>
    <col min="1" max="1" width="4.08984375" style="2" bestFit="1" customWidth="1"/>
    <col min="2" max="2" width="4.54296875" style="2" customWidth="1"/>
    <col min="3" max="3" width="10.90625" style="1" bestFit="1" customWidth="1"/>
    <col min="4" max="4" width="7.7265625" style="1" bestFit="1" customWidth="1"/>
    <col min="5" max="5" width="7.7265625" style="1" customWidth="1"/>
    <col min="6" max="6" width="3" style="1" customWidth="1"/>
    <col min="7" max="7" width="5.36328125" style="1" bestFit="1" customWidth="1"/>
    <col min="8" max="8" width="7.6328125" style="24" bestFit="1" customWidth="1"/>
    <col min="9" max="9" width="6.26953125" style="24" customWidth="1"/>
    <col min="10" max="10" width="3.36328125" style="1" customWidth="1"/>
    <col min="11" max="19" width="7.08984375" style="1" customWidth="1"/>
    <col min="20" max="20" width="9.08984375" style="1"/>
    <col min="21" max="22" width="5.453125" style="24" customWidth="1"/>
    <col min="23" max="23" width="19.08984375" style="1" bestFit="1" customWidth="1"/>
    <col min="24" max="24" width="8.81640625" style="1" bestFit="1" customWidth="1"/>
    <col min="25" max="25" width="2.08984375" style="1" customWidth="1"/>
    <col min="26" max="31" width="3.36328125" style="2" customWidth="1"/>
    <col min="32" max="16384" width="9.08984375" style="1"/>
  </cols>
  <sheetData>
    <row r="2" spans="1:31" x14ac:dyDescent="0.3">
      <c r="G2" s="1">
        <f>SUM(K2:R2)</f>
        <v>61</v>
      </c>
      <c r="I2" s="51">
        <v>0</v>
      </c>
      <c r="K2" s="1">
        <v>3</v>
      </c>
      <c r="L2" s="1">
        <v>5</v>
      </c>
      <c r="M2" s="1">
        <v>2</v>
      </c>
      <c r="N2" s="1">
        <v>5</v>
      </c>
      <c r="O2" s="1">
        <v>6</v>
      </c>
      <c r="P2" s="1">
        <v>15</v>
      </c>
      <c r="Q2" s="1">
        <v>17</v>
      </c>
      <c r="R2" s="1">
        <v>8</v>
      </c>
      <c r="U2" s="24" t="s">
        <v>14</v>
      </c>
      <c r="X2" s="1" t="s">
        <v>605</v>
      </c>
      <c r="Z2" s="2">
        <f t="shared" ref="Z2:AB2" si="0">SUM(Z4:Z4)</f>
        <v>0</v>
      </c>
      <c r="AA2" s="2">
        <f t="shared" si="0"/>
        <v>0</v>
      </c>
      <c r="AB2" s="2">
        <f t="shared" si="0"/>
        <v>0</v>
      </c>
      <c r="AC2" s="2">
        <f>SUM(AC4:AC30)</f>
        <v>8</v>
      </c>
      <c r="AD2" s="2">
        <f>SUM(AD4:AD30)</f>
        <v>8</v>
      </c>
      <c r="AE2" s="2">
        <f>SUM(AE4:AE30)</f>
        <v>9</v>
      </c>
    </row>
    <row r="3" spans="1:31" ht="14.55" thickBot="1" x14ac:dyDescent="0.35">
      <c r="A3" s="35" t="s">
        <v>17</v>
      </c>
      <c r="B3" s="10" t="s">
        <v>12</v>
      </c>
      <c r="C3" s="35" t="s">
        <v>0</v>
      </c>
      <c r="D3" s="35" t="s">
        <v>72</v>
      </c>
      <c r="E3" s="35" t="s">
        <v>765</v>
      </c>
      <c r="G3" s="1" t="s">
        <v>2</v>
      </c>
      <c r="H3" s="24" t="s">
        <v>1</v>
      </c>
      <c r="I3" s="24" t="s">
        <v>13</v>
      </c>
      <c r="K3" s="2" t="s">
        <v>229</v>
      </c>
      <c r="L3" s="2" t="s">
        <v>230</v>
      </c>
      <c r="M3" s="2" t="s">
        <v>231</v>
      </c>
      <c r="N3" s="2" t="s">
        <v>233</v>
      </c>
      <c r="O3" s="2" t="s">
        <v>22</v>
      </c>
      <c r="P3" s="2" t="s">
        <v>25</v>
      </c>
      <c r="Q3" s="2" t="s">
        <v>232</v>
      </c>
      <c r="R3" s="2" t="s">
        <v>24</v>
      </c>
      <c r="S3" s="2" t="s">
        <v>235</v>
      </c>
      <c r="U3" s="24" t="s">
        <v>234</v>
      </c>
      <c r="V3" s="24" t="s">
        <v>23</v>
      </c>
      <c r="W3" s="1" t="s">
        <v>384</v>
      </c>
      <c r="X3" s="1" t="s">
        <v>606</v>
      </c>
      <c r="Z3" s="10" t="s">
        <v>83</v>
      </c>
      <c r="AA3" s="10" t="s">
        <v>381</v>
      </c>
      <c r="AB3" s="10" t="s">
        <v>381</v>
      </c>
      <c r="AC3" s="10" t="s">
        <v>18</v>
      </c>
      <c r="AD3" s="10" t="s">
        <v>382</v>
      </c>
      <c r="AE3" s="10" t="s">
        <v>383</v>
      </c>
    </row>
    <row r="4" spans="1:31" s="36" customFormat="1" ht="14.55" thickBot="1" x14ac:dyDescent="0.35">
      <c r="A4" s="36">
        <v>1</v>
      </c>
      <c r="B4" s="38" t="s">
        <v>18</v>
      </c>
      <c r="C4" t="s">
        <v>609</v>
      </c>
      <c r="D4" t="s">
        <v>402</v>
      </c>
      <c r="E4" s="67" t="s">
        <v>700</v>
      </c>
      <c r="G4" s="36">
        <f>SUM(K4:S4)</f>
        <v>39.5</v>
      </c>
      <c r="H4" s="46">
        <f>IF(C4="R",G4/($G$2-2),G4/$G$2)</f>
        <v>0.64754098360655743</v>
      </c>
      <c r="I4" s="46">
        <f>G4/($G$2-$I$2)</f>
        <v>0.64754098360655743</v>
      </c>
      <c r="K4" s="36">
        <v>2</v>
      </c>
      <c r="L4" s="36">
        <v>5</v>
      </c>
      <c r="M4" s="36">
        <v>0</v>
      </c>
      <c r="N4" s="36">
        <v>3.5</v>
      </c>
      <c r="O4" s="36">
        <v>1</v>
      </c>
      <c r="P4" s="36">
        <v>11.5</v>
      </c>
      <c r="Q4" s="36">
        <v>10.5</v>
      </c>
      <c r="R4" s="36">
        <v>6</v>
      </c>
      <c r="U4" s="39">
        <f>SUM(K4:Q4)/($G$2-$R$2)</f>
        <v>0.63207547169811318</v>
      </c>
      <c r="V4" s="39">
        <f>U4-H4</f>
        <v>-1.5465511908444252E-2</v>
      </c>
      <c r="X4" s="36" t="s">
        <v>739</v>
      </c>
      <c r="Z4" s="38" t="str">
        <f t="shared" ref="Z4:AE13" si="1">IF($B4=Z$3,1,"")</f>
        <v/>
      </c>
      <c r="AA4" s="38" t="str">
        <f t="shared" si="1"/>
        <v/>
      </c>
      <c r="AB4" s="38" t="str">
        <f t="shared" si="1"/>
        <v/>
      </c>
      <c r="AC4" s="38">
        <f t="shared" si="1"/>
        <v>1</v>
      </c>
      <c r="AD4" s="38" t="str">
        <f t="shared" si="1"/>
        <v/>
      </c>
      <c r="AE4" s="38" t="str">
        <f t="shared" si="1"/>
        <v/>
      </c>
    </row>
    <row r="5" spans="1:31" ht="14.55" thickBot="1" x14ac:dyDescent="0.35">
      <c r="A5" s="36">
        <v>1</v>
      </c>
      <c r="B5" s="2" t="s">
        <v>18</v>
      </c>
      <c r="C5" t="s">
        <v>186</v>
      </c>
      <c r="D5" t="s">
        <v>610</v>
      </c>
      <c r="E5" s="67" t="s">
        <v>703</v>
      </c>
      <c r="G5" s="36">
        <f t="shared" ref="G5:G13" si="2">SUM(K5:S5)</f>
        <v>38</v>
      </c>
      <c r="H5" s="46">
        <f t="shared" ref="H5:H13" si="3">IF(C5="R",G5/($G$2-2),G5/$G$2)</f>
        <v>0.62295081967213117</v>
      </c>
      <c r="I5" s="46">
        <f t="shared" ref="I5:I13" si="4">G5/($G$2-$I$2)</f>
        <v>0.62295081967213117</v>
      </c>
      <c r="K5" s="1">
        <v>1.5</v>
      </c>
      <c r="L5" s="1">
        <v>5</v>
      </c>
      <c r="M5" s="1">
        <v>2</v>
      </c>
      <c r="N5" s="1">
        <v>5</v>
      </c>
      <c r="O5" s="1">
        <v>2</v>
      </c>
      <c r="P5" s="1">
        <v>9</v>
      </c>
      <c r="Q5" s="1">
        <v>9.5</v>
      </c>
      <c r="R5" s="1">
        <v>4</v>
      </c>
      <c r="U5" s="39">
        <f t="shared" ref="U5:U13" si="5">SUM(K5:Q5)/($G$2-$R$2)</f>
        <v>0.64150943396226412</v>
      </c>
      <c r="V5" s="39">
        <f>U5-H5</f>
        <v>1.8558614290132947E-2</v>
      </c>
      <c r="X5" s="1" t="s">
        <v>739</v>
      </c>
      <c r="Z5" s="38" t="str">
        <f t="shared" si="1"/>
        <v/>
      </c>
      <c r="AA5" s="38" t="str">
        <f t="shared" si="1"/>
        <v/>
      </c>
      <c r="AB5" s="38" t="str">
        <f t="shared" si="1"/>
        <v/>
      </c>
      <c r="AC5" s="38">
        <f t="shared" si="1"/>
        <v>1</v>
      </c>
      <c r="AD5" s="38" t="str">
        <f t="shared" si="1"/>
        <v/>
      </c>
      <c r="AE5" s="38" t="str">
        <f t="shared" si="1"/>
        <v/>
      </c>
    </row>
    <row r="6" spans="1:31" s="108" customFormat="1" ht="14.55" thickBot="1" x14ac:dyDescent="0.35">
      <c r="A6" s="108">
        <v>1</v>
      </c>
      <c r="B6" s="109" t="s">
        <v>18</v>
      </c>
      <c r="C6" s="110" t="s">
        <v>611</v>
      </c>
      <c r="D6" s="110" t="s">
        <v>149</v>
      </c>
      <c r="E6" s="111" t="s">
        <v>726</v>
      </c>
      <c r="G6" s="108">
        <f t="shared" si="2"/>
        <v>0</v>
      </c>
      <c r="H6" s="132">
        <f t="shared" si="3"/>
        <v>0</v>
      </c>
      <c r="I6" s="132">
        <f t="shared" si="4"/>
        <v>0</v>
      </c>
      <c r="U6" s="112"/>
      <c r="V6" s="112"/>
      <c r="X6" s="108" t="s">
        <v>739</v>
      </c>
      <c r="Z6" s="109" t="str">
        <f t="shared" si="1"/>
        <v/>
      </c>
      <c r="AA6" s="109" t="str">
        <f t="shared" si="1"/>
        <v/>
      </c>
      <c r="AB6" s="109" t="str">
        <f t="shared" si="1"/>
        <v/>
      </c>
      <c r="AC6" s="109">
        <f t="shared" si="1"/>
        <v>1</v>
      </c>
      <c r="AD6" s="109" t="str">
        <f t="shared" si="1"/>
        <v/>
      </c>
      <c r="AE6" s="109" t="str">
        <f t="shared" si="1"/>
        <v/>
      </c>
    </row>
    <row r="7" spans="1:31" ht="14.55" thickBot="1" x14ac:dyDescent="0.35">
      <c r="A7" s="36">
        <v>1</v>
      </c>
      <c r="B7" s="2" t="s">
        <v>18</v>
      </c>
      <c r="C7" t="s">
        <v>291</v>
      </c>
      <c r="D7" t="s">
        <v>430</v>
      </c>
      <c r="E7" s="67" t="s">
        <v>693</v>
      </c>
      <c r="G7" s="36">
        <f t="shared" si="2"/>
        <v>37.5</v>
      </c>
      <c r="H7" s="46">
        <f t="shared" si="3"/>
        <v>0.61475409836065575</v>
      </c>
      <c r="I7" s="46">
        <f t="shared" si="4"/>
        <v>0.61475409836065575</v>
      </c>
      <c r="K7" s="1">
        <v>2.5</v>
      </c>
      <c r="L7" s="1">
        <v>3</v>
      </c>
      <c r="M7" s="1">
        <v>1</v>
      </c>
      <c r="N7" s="1">
        <v>3</v>
      </c>
      <c r="O7" s="1">
        <v>2</v>
      </c>
      <c r="P7" s="1">
        <v>11</v>
      </c>
      <c r="Q7" s="1">
        <v>10</v>
      </c>
      <c r="R7" s="1">
        <v>5</v>
      </c>
      <c r="U7" s="39">
        <f t="shared" si="5"/>
        <v>0.6132075471698113</v>
      </c>
      <c r="V7" s="39">
        <f t="shared" ref="V7:V13" si="6">U7-H7</f>
        <v>-1.5465511908444585E-3</v>
      </c>
      <c r="X7" s="1" t="s">
        <v>739</v>
      </c>
      <c r="Z7" s="38" t="str">
        <f t="shared" si="1"/>
        <v/>
      </c>
      <c r="AA7" s="38" t="str">
        <f t="shared" si="1"/>
        <v/>
      </c>
      <c r="AB7" s="38" t="str">
        <f t="shared" si="1"/>
        <v/>
      </c>
      <c r="AC7" s="38">
        <f t="shared" si="1"/>
        <v>1</v>
      </c>
      <c r="AD7" s="38" t="str">
        <f t="shared" si="1"/>
        <v/>
      </c>
      <c r="AE7" s="38" t="str">
        <f t="shared" si="1"/>
        <v/>
      </c>
    </row>
    <row r="8" spans="1:31" ht="14.55" thickBot="1" x14ac:dyDescent="0.35">
      <c r="A8" s="36">
        <v>1</v>
      </c>
      <c r="B8" s="2" t="s">
        <v>382</v>
      </c>
      <c r="C8" t="s">
        <v>612</v>
      </c>
      <c r="D8" t="s">
        <v>706</v>
      </c>
      <c r="E8" s="67" t="s">
        <v>707</v>
      </c>
      <c r="G8" s="36">
        <f t="shared" si="2"/>
        <v>56.5</v>
      </c>
      <c r="H8" s="46">
        <f t="shared" si="3"/>
        <v>0.92622950819672134</v>
      </c>
      <c r="I8" s="46">
        <f t="shared" si="4"/>
        <v>0.92622950819672134</v>
      </c>
      <c r="K8" s="1">
        <v>3</v>
      </c>
      <c r="L8" s="1">
        <v>5</v>
      </c>
      <c r="M8" s="1">
        <v>2</v>
      </c>
      <c r="N8" s="1">
        <v>4.5</v>
      </c>
      <c r="O8" s="1">
        <v>6</v>
      </c>
      <c r="P8" s="1">
        <v>14</v>
      </c>
      <c r="Q8" s="1">
        <v>15</v>
      </c>
      <c r="R8" s="1">
        <v>7</v>
      </c>
      <c r="U8" s="39">
        <f t="shared" si="5"/>
        <v>0.93396226415094341</v>
      </c>
      <c r="V8" s="39">
        <f t="shared" si="6"/>
        <v>7.7327559542220703E-3</v>
      </c>
      <c r="X8" s="1" t="s">
        <v>739</v>
      </c>
      <c r="Z8" s="38" t="str">
        <f t="shared" si="1"/>
        <v/>
      </c>
      <c r="AA8" s="38" t="str">
        <f t="shared" si="1"/>
        <v/>
      </c>
      <c r="AB8" s="38" t="str">
        <f t="shared" si="1"/>
        <v/>
      </c>
      <c r="AC8" s="38" t="str">
        <f t="shared" si="1"/>
        <v/>
      </c>
      <c r="AD8" s="38">
        <f t="shared" si="1"/>
        <v>1</v>
      </c>
      <c r="AE8" s="38" t="str">
        <f t="shared" si="1"/>
        <v/>
      </c>
    </row>
    <row r="9" spans="1:31" ht="14.55" thickBot="1" x14ac:dyDescent="0.35">
      <c r="A9" s="36">
        <v>1</v>
      </c>
      <c r="B9" s="2" t="s">
        <v>383</v>
      </c>
      <c r="C9" t="s">
        <v>613</v>
      </c>
      <c r="D9" t="s">
        <v>531</v>
      </c>
      <c r="E9" s="67" t="s">
        <v>730</v>
      </c>
      <c r="G9" s="36">
        <f t="shared" si="2"/>
        <v>28.5</v>
      </c>
      <c r="H9" s="46">
        <f t="shared" si="3"/>
        <v>0.46721311475409838</v>
      </c>
      <c r="I9" s="46">
        <f t="shared" si="4"/>
        <v>0.46721311475409838</v>
      </c>
      <c r="K9" s="1">
        <v>1.5</v>
      </c>
      <c r="L9" s="1">
        <v>1.5</v>
      </c>
      <c r="M9" s="1">
        <v>2</v>
      </c>
      <c r="N9" s="1">
        <v>5</v>
      </c>
      <c r="O9" s="1">
        <v>0</v>
      </c>
      <c r="P9" s="1">
        <v>7.5</v>
      </c>
      <c r="Q9" s="1">
        <v>7</v>
      </c>
      <c r="R9" s="1">
        <v>4</v>
      </c>
      <c r="U9" s="39">
        <f t="shared" si="5"/>
        <v>0.46226415094339623</v>
      </c>
      <c r="V9" s="39">
        <f t="shared" si="6"/>
        <v>-4.948963810702145E-3</v>
      </c>
      <c r="X9" s="1" t="s">
        <v>739</v>
      </c>
      <c r="Z9" s="38" t="str">
        <f t="shared" si="1"/>
        <v/>
      </c>
      <c r="AA9" s="38" t="str">
        <f t="shared" si="1"/>
        <v/>
      </c>
      <c r="AB9" s="38" t="str">
        <f t="shared" si="1"/>
        <v/>
      </c>
      <c r="AC9" s="38" t="str">
        <f t="shared" si="1"/>
        <v/>
      </c>
      <c r="AD9" s="38" t="str">
        <f t="shared" si="1"/>
        <v/>
      </c>
      <c r="AE9" s="38">
        <f t="shared" si="1"/>
        <v>1</v>
      </c>
    </row>
    <row r="10" spans="1:31" ht="14.55" thickBot="1" x14ac:dyDescent="0.35">
      <c r="A10" s="36">
        <v>1</v>
      </c>
      <c r="B10" s="2" t="s">
        <v>383</v>
      </c>
      <c r="C10" t="s">
        <v>614</v>
      </c>
      <c r="D10" t="s">
        <v>615</v>
      </c>
      <c r="E10" s="67" t="s">
        <v>678</v>
      </c>
      <c r="G10" s="36">
        <f t="shared" si="2"/>
        <v>52</v>
      </c>
      <c r="H10" s="46">
        <f t="shared" si="3"/>
        <v>0.85245901639344257</v>
      </c>
      <c r="I10" s="46">
        <f t="shared" si="4"/>
        <v>0.85245901639344257</v>
      </c>
      <c r="K10" s="1">
        <v>1.5</v>
      </c>
      <c r="L10" s="1">
        <v>5</v>
      </c>
      <c r="M10" s="1">
        <v>2</v>
      </c>
      <c r="N10" s="1">
        <v>4.5</v>
      </c>
      <c r="O10" s="1">
        <v>6</v>
      </c>
      <c r="P10" s="1">
        <v>14.5</v>
      </c>
      <c r="Q10" s="1">
        <v>14.5</v>
      </c>
      <c r="R10" s="1">
        <v>4</v>
      </c>
      <c r="U10" s="39">
        <f t="shared" si="5"/>
        <v>0.90566037735849059</v>
      </c>
      <c r="V10" s="39">
        <f t="shared" si="6"/>
        <v>5.3201360965048017E-2</v>
      </c>
      <c r="X10" s="1" t="s">
        <v>739</v>
      </c>
      <c r="Z10" s="38" t="str">
        <f t="shared" si="1"/>
        <v/>
      </c>
      <c r="AA10" s="38" t="str">
        <f t="shared" si="1"/>
        <v/>
      </c>
      <c r="AB10" s="38" t="str">
        <f t="shared" si="1"/>
        <v/>
      </c>
      <c r="AC10" s="38" t="str">
        <f t="shared" si="1"/>
        <v/>
      </c>
      <c r="AD10" s="38" t="str">
        <f t="shared" si="1"/>
        <v/>
      </c>
      <c r="AE10" s="38">
        <f t="shared" si="1"/>
        <v>1</v>
      </c>
    </row>
    <row r="11" spans="1:31" ht="14.55" thickBot="1" x14ac:dyDescent="0.35">
      <c r="A11" s="36">
        <v>1</v>
      </c>
      <c r="B11" s="2" t="s">
        <v>382</v>
      </c>
      <c r="C11" t="s">
        <v>616</v>
      </c>
      <c r="D11" t="s">
        <v>522</v>
      </c>
      <c r="E11" s="67" t="s">
        <v>721</v>
      </c>
      <c r="G11" s="36">
        <f t="shared" si="2"/>
        <v>45.5</v>
      </c>
      <c r="H11" s="46">
        <f t="shared" si="3"/>
        <v>0.74590163934426235</v>
      </c>
      <c r="I11" s="46">
        <f t="shared" si="4"/>
        <v>0.74590163934426235</v>
      </c>
      <c r="K11" s="1">
        <v>1.5</v>
      </c>
      <c r="L11" s="1">
        <v>5</v>
      </c>
      <c r="M11" s="1">
        <v>2</v>
      </c>
      <c r="N11" s="1">
        <v>4.5</v>
      </c>
      <c r="O11" s="1">
        <v>4.5</v>
      </c>
      <c r="P11" s="1">
        <v>11.5</v>
      </c>
      <c r="Q11" s="1">
        <v>10.5</v>
      </c>
      <c r="R11" s="1">
        <v>6</v>
      </c>
      <c r="U11" s="39">
        <f t="shared" si="5"/>
        <v>0.74528301886792447</v>
      </c>
      <c r="V11" s="39">
        <f t="shared" si="6"/>
        <v>-6.186204763378722E-4</v>
      </c>
      <c r="X11" s="1" t="s">
        <v>739</v>
      </c>
      <c r="Z11" s="38" t="str">
        <f t="shared" si="1"/>
        <v/>
      </c>
      <c r="AA11" s="38" t="str">
        <f t="shared" si="1"/>
        <v/>
      </c>
      <c r="AB11" s="38" t="str">
        <f t="shared" si="1"/>
        <v/>
      </c>
      <c r="AC11" s="38" t="str">
        <f t="shared" si="1"/>
        <v/>
      </c>
      <c r="AD11" s="38">
        <f t="shared" si="1"/>
        <v>1</v>
      </c>
      <c r="AE11" s="38" t="str">
        <f t="shared" si="1"/>
        <v/>
      </c>
    </row>
    <row r="12" spans="1:31" ht="14.55" thickBot="1" x14ac:dyDescent="0.35">
      <c r="A12" s="36">
        <v>1</v>
      </c>
      <c r="B12" s="2" t="s">
        <v>18</v>
      </c>
      <c r="C12" t="s">
        <v>647</v>
      </c>
      <c r="D12" t="s">
        <v>648</v>
      </c>
      <c r="E12" s="67" t="s">
        <v>738</v>
      </c>
      <c r="G12" s="36">
        <f t="shared" si="2"/>
        <v>42</v>
      </c>
      <c r="H12" s="46">
        <f t="shared" si="3"/>
        <v>0.68852459016393441</v>
      </c>
      <c r="I12" s="46">
        <f t="shared" si="4"/>
        <v>0.68852459016393441</v>
      </c>
      <c r="K12" s="1">
        <v>1.5</v>
      </c>
      <c r="L12" s="1">
        <v>2</v>
      </c>
      <c r="M12" s="1">
        <v>1</v>
      </c>
      <c r="N12" s="1">
        <v>0</v>
      </c>
      <c r="O12" s="1">
        <v>3</v>
      </c>
      <c r="P12" s="1">
        <v>12.5</v>
      </c>
      <c r="Q12" s="1">
        <v>15</v>
      </c>
      <c r="R12" s="1">
        <v>7</v>
      </c>
      <c r="U12" s="39">
        <f t="shared" si="5"/>
        <v>0.660377358490566</v>
      </c>
      <c r="V12" s="39">
        <f t="shared" si="6"/>
        <v>-2.8147231673368411E-2</v>
      </c>
      <c r="X12" s="1" t="s">
        <v>739</v>
      </c>
      <c r="Z12" s="38" t="str">
        <f t="shared" si="1"/>
        <v/>
      </c>
      <c r="AA12" s="38" t="str">
        <f t="shared" si="1"/>
        <v/>
      </c>
      <c r="AB12" s="38" t="str">
        <f t="shared" si="1"/>
        <v/>
      </c>
      <c r="AC12" s="38">
        <f t="shared" si="1"/>
        <v>1</v>
      </c>
      <c r="AD12" s="38" t="str">
        <f t="shared" si="1"/>
        <v/>
      </c>
      <c r="AE12" s="38" t="str">
        <f t="shared" si="1"/>
        <v/>
      </c>
    </row>
    <row r="13" spans="1:31" ht="14.55" thickBot="1" x14ac:dyDescent="0.35">
      <c r="A13" s="36">
        <v>1</v>
      </c>
      <c r="B13" s="2" t="s">
        <v>383</v>
      </c>
      <c r="C13" t="s">
        <v>617</v>
      </c>
      <c r="D13" t="s">
        <v>448</v>
      </c>
      <c r="E13" s="67" t="s">
        <v>727</v>
      </c>
      <c r="G13" s="36">
        <f t="shared" si="2"/>
        <v>54.5</v>
      </c>
      <c r="H13" s="46">
        <f t="shared" si="3"/>
        <v>0.89344262295081966</v>
      </c>
      <c r="I13" s="46">
        <f t="shared" si="4"/>
        <v>0.89344262295081966</v>
      </c>
      <c r="K13" s="1">
        <v>3</v>
      </c>
      <c r="L13" s="1">
        <v>4.5</v>
      </c>
      <c r="M13" s="1">
        <v>2</v>
      </c>
      <c r="N13" s="1">
        <v>4</v>
      </c>
      <c r="O13" s="1">
        <v>4</v>
      </c>
      <c r="P13" s="1">
        <v>15</v>
      </c>
      <c r="Q13" s="1">
        <v>14</v>
      </c>
      <c r="R13" s="1">
        <v>8</v>
      </c>
      <c r="U13" s="39">
        <f t="shared" si="5"/>
        <v>0.87735849056603776</v>
      </c>
      <c r="V13" s="39">
        <f t="shared" si="6"/>
        <v>-1.6084132384781902E-2</v>
      </c>
      <c r="X13" s="1" t="s">
        <v>739</v>
      </c>
      <c r="Z13" s="38" t="str">
        <f t="shared" si="1"/>
        <v/>
      </c>
      <c r="AA13" s="38" t="str">
        <f t="shared" si="1"/>
        <v/>
      </c>
      <c r="AB13" s="38" t="str">
        <f t="shared" si="1"/>
        <v/>
      </c>
      <c r="AC13" s="38" t="str">
        <f t="shared" si="1"/>
        <v/>
      </c>
      <c r="AD13" s="38" t="str">
        <f t="shared" si="1"/>
        <v/>
      </c>
      <c r="AE13" s="38">
        <f t="shared" si="1"/>
        <v>1</v>
      </c>
    </row>
    <row r="14" spans="1:31" s="86" customFormat="1" ht="14.55" thickBot="1" x14ac:dyDescent="0.35">
      <c r="A14" s="86">
        <v>1</v>
      </c>
      <c r="B14" s="89"/>
      <c r="C14" s="103" t="s">
        <v>242</v>
      </c>
      <c r="D14" s="103" t="s">
        <v>527</v>
      </c>
      <c r="E14" s="107" t="s">
        <v>682</v>
      </c>
      <c r="H14" s="90"/>
      <c r="I14" s="90"/>
      <c r="U14" s="92"/>
      <c r="V14" s="92"/>
      <c r="Z14" s="89"/>
      <c r="AA14" s="89"/>
      <c r="AB14" s="89"/>
      <c r="AC14" s="89"/>
      <c r="AD14" s="89"/>
      <c r="AE14" s="89"/>
    </row>
    <row r="15" spans="1:31" ht="14.55" thickBot="1" x14ac:dyDescent="0.35">
      <c r="A15" s="36">
        <v>1</v>
      </c>
      <c r="B15" s="2" t="s">
        <v>382</v>
      </c>
      <c r="C15" t="s">
        <v>565</v>
      </c>
      <c r="D15" t="s">
        <v>203</v>
      </c>
      <c r="E15" s="67" t="s">
        <v>667</v>
      </c>
      <c r="G15" s="36">
        <f t="shared" ref="G15:G27" si="7">SUM(K15:S15)</f>
        <v>31.5</v>
      </c>
      <c r="H15" s="46">
        <f t="shared" ref="H15:H27" si="8">IF(C15="R",G15/($G$2-2),G15/$G$2)</f>
        <v>0.51639344262295084</v>
      </c>
      <c r="I15" s="46">
        <f t="shared" ref="I15:I27" si="9">G15/($G$2-$I$2)</f>
        <v>0.51639344262295084</v>
      </c>
      <c r="K15" s="1">
        <v>1.5</v>
      </c>
      <c r="L15" s="1">
        <v>1</v>
      </c>
      <c r="M15" s="1">
        <v>1</v>
      </c>
      <c r="N15" s="1">
        <v>3.5</v>
      </c>
      <c r="O15" s="1">
        <v>2</v>
      </c>
      <c r="P15" s="1">
        <v>7.5</v>
      </c>
      <c r="Q15" s="1">
        <v>7.5</v>
      </c>
      <c r="R15" s="1">
        <v>7.5</v>
      </c>
      <c r="U15" s="39">
        <f t="shared" ref="U15:U27" si="10">SUM(K15:Q15)/($G$2-$R$2)</f>
        <v>0.45283018867924529</v>
      </c>
      <c r="V15" s="39">
        <f t="shared" ref="V15:V27" si="11">U15-H15</f>
        <v>-6.3563253943705544E-2</v>
      </c>
      <c r="X15" s="1" t="s">
        <v>739</v>
      </c>
      <c r="Z15" s="38" t="str">
        <f t="shared" ref="Z15:AE27" si="12">IF($B15=Z$3,1,"")</f>
        <v/>
      </c>
      <c r="AA15" s="38" t="str">
        <f t="shared" si="12"/>
        <v/>
      </c>
      <c r="AB15" s="38" t="str">
        <f t="shared" si="12"/>
        <v/>
      </c>
      <c r="AC15" s="38" t="str">
        <f t="shared" si="12"/>
        <v/>
      </c>
      <c r="AD15" s="38">
        <f t="shared" si="12"/>
        <v>1</v>
      </c>
      <c r="AE15" s="38" t="str">
        <f t="shared" si="12"/>
        <v/>
      </c>
    </row>
    <row r="16" spans="1:31" ht="14.55" thickBot="1" x14ac:dyDescent="0.35">
      <c r="A16" s="36">
        <v>1</v>
      </c>
      <c r="B16" s="2" t="s">
        <v>382</v>
      </c>
      <c r="C16" t="s">
        <v>618</v>
      </c>
      <c r="D16" t="s">
        <v>208</v>
      </c>
      <c r="E16" s="67" t="s">
        <v>715</v>
      </c>
      <c r="G16" s="36">
        <f t="shared" si="7"/>
        <v>58.5</v>
      </c>
      <c r="H16" s="46">
        <f t="shared" si="8"/>
        <v>0.95901639344262291</v>
      </c>
      <c r="I16" s="46">
        <f t="shared" si="9"/>
        <v>0.95901639344262291</v>
      </c>
      <c r="K16" s="1">
        <v>3</v>
      </c>
      <c r="L16" s="1">
        <v>5</v>
      </c>
      <c r="M16" s="1">
        <v>2</v>
      </c>
      <c r="N16" s="1">
        <v>5</v>
      </c>
      <c r="O16" s="1">
        <v>5.5</v>
      </c>
      <c r="P16" s="1">
        <v>14.5</v>
      </c>
      <c r="Q16" s="1">
        <v>16</v>
      </c>
      <c r="R16" s="1">
        <v>7.5</v>
      </c>
      <c r="U16" s="39">
        <f t="shared" si="10"/>
        <v>0.96226415094339623</v>
      </c>
      <c r="V16" s="39">
        <f t="shared" si="11"/>
        <v>3.2477575007733295E-3</v>
      </c>
      <c r="X16" s="1" t="s">
        <v>739</v>
      </c>
      <c r="Z16" s="38" t="str">
        <f t="shared" si="12"/>
        <v/>
      </c>
      <c r="AA16" s="38" t="str">
        <f t="shared" si="12"/>
        <v/>
      </c>
      <c r="AB16" s="38" t="str">
        <f t="shared" si="12"/>
        <v/>
      </c>
      <c r="AC16" s="38" t="str">
        <f t="shared" si="12"/>
        <v/>
      </c>
      <c r="AD16" s="38">
        <f t="shared" si="12"/>
        <v>1</v>
      </c>
      <c r="AE16" s="38" t="str">
        <f t="shared" si="12"/>
        <v/>
      </c>
    </row>
    <row r="17" spans="1:31" ht="14.55" thickBot="1" x14ac:dyDescent="0.35">
      <c r="A17" s="36">
        <v>1</v>
      </c>
      <c r="B17" s="2" t="s">
        <v>383</v>
      </c>
      <c r="C17" t="s">
        <v>747</v>
      </c>
      <c r="D17" t="s">
        <v>748</v>
      </c>
      <c r="E17" t="s">
        <v>749</v>
      </c>
      <c r="G17" s="36">
        <f t="shared" si="7"/>
        <v>48.5</v>
      </c>
      <c r="H17" s="46">
        <f t="shared" si="8"/>
        <v>0.79508196721311475</v>
      </c>
      <c r="I17" s="46">
        <f t="shared" si="9"/>
        <v>0.79508196721311475</v>
      </c>
      <c r="K17" s="1">
        <v>2.5</v>
      </c>
      <c r="L17" s="1">
        <v>4.5</v>
      </c>
      <c r="M17" s="1">
        <v>2</v>
      </c>
      <c r="N17" s="1">
        <v>4.5</v>
      </c>
      <c r="O17" s="1">
        <v>6</v>
      </c>
      <c r="P17" s="1">
        <v>12.5</v>
      </c>
      <c r="Q17" s="1">
        <v>12.5</v>
      </c>
      <c r="R17" s="1">
        <v>4</v>
      </c>
      <c r="U17" s="39">
        <f t="shared" si="10"/>
        <v>0.839622641509434</v>
      </c>
      <c r="V17" s="39">
        <f t="shared" si="11"/>
        <v>4.4540674296319249E-2</v>
      </c>
      <c r="X17" s="1" t="s">
        <v>739</v>
      </c>
      <c r="Z17" s="38" t="str">
        <f t="shared" si="12"/>
        <v/>
      </c>
      <c r="AA17" s="38" t="str">
        <f t="shared" si="12"/>
        <v/>
      </c>
      <c r="AB17" s="38" t="str">
        <f t="shared" si="12"/>
        <v/>
      </c>
      <c r="AC17" s="38" t="str">
        <f t="shared" si="12"/>
        <v/>
      </c>
      <c r="AD17" s="38" t="str">
        <f t="shared" si="12"/>
        <v/>
      </c>
      <c r="AE17" s="38">
        <f t="shared" si="12"/>
        <v>1</v>
      </c>
    </row>
    <row r="18" spans="1:31" ht="14.55" thickBot="1" x14ac:dyDescent="0.35">
      <c r="A18" s="36">
        <v>1</v>
      </c>
      <c r="B18" s="2" t="s">
        <v>382</v>
      </c>
      <c r="C18" t="s">
        <v>619</v>
      </c>
      <c r="D18" t="s">
        <v>620</v>
      </c>
      <c r="E18" s="67" t="s">
        <v>735</v>
      </c>
      <c r="G18" s="36">
        <f t="shared" si="7"/>
        <v>47</v>
      </c>
      <c r="H18" s="46">
        <f t="shared" si="8"/>
        <v>0.77049180327868849</v>
      </c>
      <c r="I18" s="46">
        <f t="shared" si="9"/>
        <v>0.77049180327868849</v>
      </c>
      <c r="K18" s="1">
        <v>3</v>
      </c>
      <c r="L18" s="1">
        <v>5</v>
      </c>
      <c r="M18" s="1">
        <v>2</v>
      </c>
      <c r="N18" s="1">
        <v>5</v>
      </c>
      <c r="O18" s="1">
        <v>2</v>
      </c>
      <c r="P18" s="1">
        <v>9.5</v>
      </c>
      <c r="Q18" s="1">
        <v>14</v>
      </c>
      <c r="R18" s="1">
        <v>6.5</v>
      </c>
      <c r="U18" s="39">
        <f t="shared" si="10"/>
        <v>0.76415094339622647</v>
      </c>
      <c r="V18" s="39">
        <f t="shared" si="11"/>
        <v>-6.3408598824620244E-3</v>
      </c>
      <c r="X18" s="1" t="s">
        <v>739</v>
      </c>
      <c r="Z18" s="38" t="str">
        <f t="shared" si="12"/>
        <v/>
      </c>
      <c r="AA18" s="38" t="str">
        <f t="shared" si="12"/>
        <v/>
      </c>
      <c r="AB18" s="38" t="str">
        <f t="shared" si="12"/>
        <v/>
      </c>
      <c r="AC18" s="38" t="str">
        <f t="shared" si="12"/>
        <v/>
      </c>
      <c r="AD18" s="38">
        <f t="shared" si="12"/>
        <v>1</v>
      </c>
      <c r="AE18" s="38" t="str">
        <f t="shared" si="12"/>
        <v/>
      </c>
    </row>
    <row r="19" spans="1:31" ht="14.55" thickBot="1" x14ac:dyDescent="0.35">
      <c r="A19" s="36">
        <v>1</v>
      </c>
      <c r="B19" s="2" t="s">
        <v>383</v>
      </c>
      <c r="C19" t="s">
        <v>619</v>
      </c>
      <c r="D19" t="s">
        <v>262</v>
      </c>
      <c r="E19" s="67" t="s">
        <v>737</v>
      </c>
      <c r="G19" s="36">
        <f t="shared" si="7"/>
        <v>45.5</v>
      </c>
      <c r="H19" s="46">
        <f t="shared" si="8"/>
        <v>0.74590163934426235</v>
      </c>
      <c r="I19" s="46">
        <f t="shared" si="9"/>
        <v>0.74590163934426235</v>
      </c>
      <c r="K19" s="1">
        <v>3</v>
      </c>
      <c r="L19" s="1">
        <v>4.5</v>
      </c>
      <c r="M19" s="1">
        <v>2</v>
      </c>
      <c r="N19" s="1">
        <v>4.5</v>
      </c>
      <c r="O19" s="1">
        <v>1</v>
      </c>
      <c r="P19" s="1">
        <v>10.5</v>
      </c>
      <c r="Q19" s="1">
        <v>13.5</v>
      </c>
      <c r="R19" s="1">
        <v>6.5</v>
      </c>
      <c r="U19" s="39">
        <f t="shared" si="10"/>
        <v>0.73584905660377353</v>
      </c>
      <c r="V19" s="39">
        <f t="shared" si="11"/>
        <v>-1.0052582740488814E-2</v>
      </c>
      <c r="X19" s="1" t="s">
        <v>739</v>
      </c>
      <c r="Z19" s="38" t="str">
        <f t="shared" si="12"/>
        <v/>
      </c>
      <c r="AA19" s="38" t="str">
        <f t="shared" si="12"/>
        <v/>
      </c>
      <c r="AB19" s="38" t="str">
        <f t="shared" si="12"/>
        <v/>
      </c>
      <c r="AC19" s="38" t="str">
        <f t="shared" si="12"/>
        <v/>
      </c>
      <c r="AD19" s="38" t="str">
        <f t="shared" si="12"/>
        <v/>
      </c>
      <c r="AE19" s="38">
        <f t="shared" si="12"/>
        <v>1</v>
      </c>
    </row>
    <row r="20" spans="1:31" ht="14.55" thickBot="1" x14ac:dyDescent="0.35">
      <c r="A20" s="36">
        <v>1</v>
      </c>
      <c r="B20" s="2" t="s">
        <v>18</v>
      </c>
      <c r="C20" t="s">
        <v>621</v>
      </c>
      <c r="D20" t="s">
        <v>688</v>
      </c>
      <c r="E20" s="67" t="s">
        <v>689</v>
      </c>
      <c r="G20" s="36">
        <f t="shared" si="7"/>
        <v>8.5</v>
      </c>
      <c r="H20" s="46">
        <f t="shared" si="8"/>
        <v>0.13934426229508196</v>
      </c>
      <c r="I20" s="46">
        <f t="shared" si="9"/>
        <v>0.13934426229508196</v>
      </c>
      <c r="K20" s="1">
        <v>1.5</v>
      </c>
      <c r="L20" s="1">
        <v>2</v>
      </c>
      <c r="M20" s="1">
        <v>0</v>
      </c>
      <c r="N20" s="1">
        <v>0</v>
      </c>
      <c r="O20" s="1">
        <v>0</v>
      </c>
      <c r="P20" s="1">
        <v>0</v>
      </c>
      <c r="Q20" s="1">
        <v>0</v>
      </c>
      <c r="R20" s="1">
        <v>5</v>
      </c>
      <c r="U20" s="39">
        <f t="shared" si="10"/>
        <v>6.6037735849056603E-2</v>
      </c>
      <c r="V20" s="39">
        <f t="shared" si="11"/>
        <v>-7.3306526446025352E-2</v>
      </c>
      <c r="Z20" s="38" t="str">
        <f t="shared" si="12"/>
        <v/>
      </c>
      <c r="AA20" s="38" t="str">
        <f t="shared" si="12"/>
        <v/>
      </c>
      <c r="AB20" s="38" t="str">
        <f t="shared" si="12"/>
        <v/>
      </c>
      <c r="AC20" s="38">
        <f t="shared" si="12"/>
        <v>1</v>
      </c>
      <c r="AD20" s="38" t="str">
        <f t="shared" si="12"/>
        <v/>
      </c>
      <c r="AE20" s="38" t="str">
        <f t="shared" si="12"/>
        <v/>
      </c>
    </row>
    <row r="21" spans="1:31" ht="14.55" thickBot="1" x14ac:dyDescent="0.35">
      <c r="A21" s="36">
        <v>1</v>
      </c>
      <c r="B21" s="2" t="s">
        <v>383</v>
      </c>
      <c r="C21" t="s">
        <v>622</v>
      </c>
      <c r="D21" t="s">
        <v>396</v>
      </c>
      <c r="E21" s="67" t="s">
        <v>684</v>
      </c>
      <c r="G21" s="36">
        <f t="shared" si="7"/>
        <v>52</v>
      </c>
      <c r="H21" s="46">
        <f t="shared" si="8"/>
        <v>0.85245901639344257</v>
      </c>
      <c r="I21" s="46">
        <f t="shared" si="9"/>
        <v>0.85245901639344257</v>
      </c>
      <c r="K21" s="1">
        <v>3</v>
      </c>
      <c r="L21" s="1">
        <v>5</v>
      </c>
      <c r="M21" s="1">
        <v>2</v>
      </c>
      <c r="N21" s="1">
        <v>4.5</v>
      </c>
      <c r="O21" s="1">
        <v>4</v>
      </c>
      <c r="P21" s="1">
        <v>11.5</v>
      </c>
      <c r="Q21" s="1">
        <v>14.5</v>
      </c>
      <c r="R21" s="1">
        <v>7.5</v>
      </c>
      <c r="U21" s="39">
        <f t="shared" si="10"/>
        <v>0.839622641509434</v>
      </c>
      <c r="V21" s="39">
        <f t="shared" si="11"/>
        <v>-1.2836374884008572E-2</v>
      </c>
      <c r="X21" s="1" t="s">
        <v>739</v>
      </c>
      <c r="Z21" s="38" t="str">
        <f t="shared" si="12"/>
        <v/>
      </c>
      <c r="AA21" s="38" t="str">
        <f t="shared" si="12"/>
        <v/>
      </c>
      <c r="AB21" s="38" t="str">
        <f t="shared" si="12"/>
        <v/>
      </c>
      <c r="AC21" s="38" t="str">
        <f t="shared" si="12"/>
        <v/>
      </c>
      <c r="AD21" s="38" t="str">
        <f t="shared" si="12"/>
        <v/>
      </c>
      <c r="AE21" s="38">
        <f t="shared" si="12"/>
        <v>1</v>
      </c>
    </row>
    <row r="22" spans="1:31" ht="14.55" thickBot="1" x14ac:dyDescent="0.35">
      <c r="A22" s="36">
        <v>1</v>
      </c>
      <c r="B22" s="2" t="s">
        <v>383</v>
      </c>
      <c r="C22" t="s">
        <v>623</v>
      </c>
      <c r="D22" t="s">
        <v>74</v>
      </c>
      <c r="E22" s="67" t="s">
        <v>696</v>
      </c>
      <c r="G22" s="36">
        <f t="shared" si="7"/>
        <v>50</v>
      </c>
      <c r="H22" s="46">
        <f t="shared" si="8"/>
        <v>0.81967213114754101</v>
      </c>
      <c r="I22" s="46">
        <f t="shared" si="9"/>
        <v>0.81967213114754101</v>
      </c>
      <c r="K22" s="1">
        <v>3</v>
      </c>
      <c r="L22" s="1">
        <v>5</v>
      </c>
      <c r="M22" s="1">
        <v>1.5</v>
      </c>
      <c r="N22" s="1">
        <v>3</v>
      </c>
      <c r="O22" s="1">
        <v>5</v>
      </c>
      <c r="P22" s="1">
        <v>12.5</v>
      </c>
      <c r="Q22" s="1">
        <v>14</v>
      </c>
      <c r="R22" s="1">
        <v>6</v>
      </c>
      <c r="U22" s="39">
        <f t="shared" si="10"/>
        <v>0.83018867924528306</v>
      </c>
      <c r="V22" s="39">
        <f t="shared" si="11"/>
        <v>1.0516548097742051E-2</v>
      </c>
      <c r="X22" s="1" t="s">
        <v>739</v>
      </c>
      <c r="Z22" s="38" t="str">
        <f t="shared" si="12"/>
        <v/>
      </c>
      <c r="AA22" s="38" t="str">
        <f t="shared" si="12"/>
        <v/>
      </c>
      <c r="AB22" s="38" t="str">
        <f t="shared" si="12"/>
        <v/>
      </c>
      <c r="AC22" s="38" t="str">
        <f t="shared" si="12"/>
        <v/>
      </c>
      <c r="AD22" s="38" t="str">
        <f t="shared" si="12"/>
        <v/>
      </c>
      <c r="AE22" s="38">
        <f t="shared" si="12"/>
        <v>1</v>
      </c>
    </row>
    <row r="23" spans="1:31" ht="14.55" thickBot="1" x14ac:dyDescent="0.35">
      <c r="A23" s="36">
        <v>1</v>
      </c>
      <c r="B23" s="2" t="s">
        <v>18</v>
      </c>
      <c r="C23" t="s">
        <v>624</v>
      </c>
      <c r="D23" t="s">
        <v>625</v>
      </c>
      <c r="E23" s="67" t="s">
        <v>674</v>
      </c>
      <c r="G23" s="36">
        <f t="shared" si="7"/>
        <v>25.5</v>
      </c>
      <c r="H23" s="46">
        <f t="shared" si="8"/>
        <v>0.41803278688524592</v>
      </c>
      <c r="I23" s="46">
        <f t="shared" si="9"/>
        <v>0.41803278688524592</v>
      </c>
      <c r="K23" s="1">
        <v>2.5</v>
      </c>
      <c r="L23" s="1">
        <v>3</v>
      </c>
      <c r="M23" s="1">
        <v>0.5</v>
      </c>
      <c r="N23" s="1">
        <v>0</v>
      </c>
      <c r="O23" s="1">
        <v>4</v>
      </c>
      <c r="P23" s="1">
        <v>7</v>
      </c>
      <c r="Q23" s="1">
        <v>6.5</v>
      </c>
      <c r="R23" s="1">
        <v>2</v>
      </c>
      <c r="U23" s="39">
        <f t="shared" si="10"/>
        <v>0.44339622641509435</v>
      </c>
      <c r="V23" s="39">
        <f t="shared" si="11"/>
        <v>2.5363439529848431E-2</v>
      </c>
      <c r="X23" s="1" t="s">
        <v>739</v>
      </c>
      <c r="Z23" s="38" t="str">
        <f t="shared" si="12"/>
        <v/>
      </c>
      <c r="AA23" s="38" t="str">
        <f t="shared" si="12"/>
        <v/>
      </c>
      <c r="AB23" s="38" t="str">
        <f t="shared" si="12"/>
        <v/>
      </c>
      <c r="AC23" s="38">
        <f t="shared" si="12"/>
        <v>1</v>
      </c>
      <c r="AD23" s="38" t="str">
        <f t="shared" si="12"/>
        <v/>
      </c>
      <c r="AE23" s="38" t="str">
        <f t="shared" si="12"/>
        <v/>
      </c>
    </row>
    <row r="24" spans="1:31" ht="14.55" thickBot="1" x14ac:dyDescent="0.35">
      <c r="A24" s="36">
        <v>1</v>
      </c>
      <c r="B24" s="2" t="s">
        <v>382</v>
      </c>
      <c r="C24" t="s">
        <v>626</v>
      </c>
      <c r="D24" t="s">
        <v>64</v>
      </c>
      <c r="E24" s="67" t="s">
        <v>663</v>
      </c>
      <c r="G24" s="36">
        <f t="shared" si="7"/>
        <v>51.5</v>
      </c>
      <c r="H24" s="46">
        <f t="shared" si="8"/>
        <v>0.84426229508196726</v>
      </c>
      <c r="I24" s="46">
        <f t="shared" si="9"/>
        <v>0.84426229508196726</v>
      </c>
      <c r="K24" s="1">
        <v>1.5</v>
      </c>
      <c r="L24" s="1">
        <v>4.5</v>
      </c>
      <c r="M24" s="1">
        <v>2</v>
      </c>
      <c r="N24" s="1">
        <v>4.5</v>
      </c>
      <c r="O24" s="1">
        <v>5.5</v>
      </c>
      <c r="P24" s="1">
        <v>11.5</v>
      </c>
      <c r="Q24" s="1">
        <v>16.5</v>
      </c>
      <c r="R24" s="1">
        <v>5.5</v>
      </c>
      <c r="U24" s="39">
        <f t="shared" si="10"/>
        <v>0.86792452830188682</v>
      </c>
      <c r="V24" s="39">
        <f t="shared" si="11"/>
        <v>2.366223321991956E-2</v>
      </c>
      <c r="X24" s="1" t="s">
        <v>739</v>
      </c>
      <c r="Z24" s="38" t="str">
        <f t="shared" si="12"/>
        <v/>
      </c>
      <c r="AA24" s="38" t="str">
        <f t="shared" si="12"/>
        <v/>
      </c>
      <c r="AB24" s="38" t="str">
        <f t="shared" si="12"/>
        <v/>
      </c>
      <c r="AC24" s="38" t="str">
        <f t="shared" si="12"/>
        <v/>
      </c>
      <c r="AD24" s="38">
        <f t="shared" si="12"/>
        <v>1</v>
      </c>
      <c r="AE24" s="38" t="str">
        <f t="shared" si="12"/>
        <v/>
      </c>
    </row>
    <row r="25" spans="1:31" ht="14.55" thickBot="1" x14ac:dyDescent="0.35">
      <c r="A25" s="36">
        <v>1</v>
      </c>
      <c r="B25" s="2" t="s">
        <v>383</v>
      </c>
      <c r="C25" t="s">
        <v>627</v>
      </c>
      <c r="D25" t="s">
        <v>628</v>
      </c>
      <c r="E25" s="67" t="s">
        <v>670</v>
      </c>
      <c r="G25" s="36">
        <f t="shared" si="7"/>
        <v>33</v>
      </c>
      <c r="H25" s="46">
        <f t="shared" si="8"/>
        <v>0.54098360655737709</v>
      </c>
      <c r="I25" s="46">
        <f t="shared" si="9"/>
        <v>0.54098360655737709</v>
      </c>
      <c r="K25" s="1">
        <v>3</v>
      </c>
      <c r="L25" s="1">
        <v>0</v>
      </c>
      <c r="M25" s="1">
        <v>0</v>
      </c>
      <c r="N25" s="1">
        <v>0</v>
      </c>
      <c r="O25" s="1">
        <v>3</v>
      </c>
      <c r="P25" s="1">
        <v>9.5</v>
      </c>
      <c r="Q25" s="1">
        <v>9.5</v>
      </c>
      <c r="R25" s="1">
        <v>8</v>
      </c>
      <c r="U25" s="39">
        <f t="shared" si="10"/>
        <v>0.47169811320754718</v>
      </c>
      <c r="V25" s="39">
        <f t="shared" si="11"/>
        <v>-6.9285493349829919E-2</v>
      </c>
      <c r="X25" s="1" t="s">
        <v>739</v>
      </c>
      <c r="Z25" s="38" t="str">
        <f t="shared" si="12"/>
        <v/>
      </c>
      <c r="AA25" s="38" t="str">
        <f t="shared" si="12"/>
        <v/>
      </c>
      <c r="AB25" s="38" t="str">
        <f t="shared" si="12"/>
        <v/>
      </c>
      <c r="AC25" s="38" t="str">
        <f t="shared" si="12"/>
        <v/>
      </c>
      <c r="AD25" s="38" t="str">
        <f t="shared" si="12"/>
        <v/>
      </c>
      <c r="AE25" s="38">
        <f t="shared" si="12"/>
        <v>1</v>
      </c>
    </row>
    <row r="26" spans="1:31" ht="14.55" thickBot="1" x14ac:dyDescent="0.35">
      <c r="A26" s="36">
        <v>1</v>
      </c>
      <c r="B26" s="2" t="s">
        <v>383</v>
      </c>
      <c r="C26" t="s">
        <v>345</v>
      </c>
      <c r="D26" t="s">
        <v>629</v>
      </c>
      <c r="E26" s="67" t="s">
        <v>710</v>
      </c>
      <c r="G26" s="36">
        <f t="shared" si="7"/>
        <v>46.5</v>
      </c>
      <c r="H26" s="46">
        <f t="shared" si="8"/>
        <v>0.76229508196721307</v>
      </c>
      <c r="I26" s="46">
        <f t="shared" si="9"/>
        <v>0.76229508196721307</v>
      </c>
      <c r="K26" s="1">
        <v>2</v>
      </c>
      <c r="L26" s="1">
        <v>4</v>
      </c>
      <c r="M26" s="1">
        <v>1.5</v>
      </c>
      <c r="N26" s="1">
        <v>4.5</v>
      </c>
      <c r="O26" s="1">
        <v>6</v>
      </c>
      <c r="P26" s="1">
        <v>9</v>
      </c>
      <c r="Q26" s="1">
        <v>11.5</v>
      </c>
      <c r="R26" s="1">
        <v>8</v>
      </c>
      <c r="U26" s="39">
        <f t="shared" si="10"/>
        <v>0.72641509433962259</v>
      </c>
      <c r="V26" s="39">
        <f t="shared" si="11"/>
        <v>-3.5879987627590482E-2</v>
      </c>
      <c r="X26" s="1" t="s">
        <v>739</v>
      </c>
      <c r="Z26" s="38" t="str">
        <f t="shared" si="12"/>
        <v/>
      </c>
      <c r="AA26" s="38" t="str">
        <f t="shared" si="12"/>
        <v/>
      </c>
      <c r="AB26" s="38" t="str">
        <f t="shared" si="12"/>
        <v/>
      </c>
      <c r="AC26" s="38" t="str">
        <f t="shared" si="12"/>
        <v/>
      </c>
      <c r="AD26" s="38" t="str">
        <f t="shared" si="12"/>
        <v/>
      </c>
      <c r="AE26" s="38">
        <f t="shared" si="12"/>
        <v>1</v>
      </c>
    </row>
    <row r="27" spans="1:31" ht="14.55" thickBot="1" x14ac:dyDescent="0.35">
      <c r="A27" s="36">
        <v>1</v>
      </c>
      <c r="B27" s="2" t="s">
        <v>18</v>
      </c>
      <c r="C27" t="s">
        <v>630</v>
      </c>
      <c r="D27" t="s">
        <v>631</v>
      </c>
      <c r="E27" s="67" t="s">
        <v>713</v>
      </c>
      <c r="G27" s="36">
        <f t="shared" si="7"/>
        <v>36</v>
      </c>
      <c r="H27" s="46">
        <f t="shared" si="8"/>
        <v>0.5901639344262295</v>
      </c>
      <c r="I27" s="46">
        <f t="shared" si="9"/>
        <v>0.5901639344262295</v>
      </c>
      <c r="K27" s="1">
        <v>3</v>
      </c>
      <c r="L27" s="1">
        <v>5</v>
      </c>
      <c r="M27" s="1">
        <v>0</v>
      </c>
      <c r="N27" s="1">
        <v>3.5</v>
      </c>
      <c r="O27" s="1">
        <v>3</v>
      </c>
      <c r="P27" s="1">
        <v>3</v>
      </c>
      <c r="Q27" s="1">
        <v>13</v>
      </c>
      <c r="R27" s="1">
        <v>5.5</v>
      </c>
      <c r="U27" s="39">
        <f t="shared" si="10"/>
        <v>0.57547169811320753</v>
      </c>
      <c r="V27" s="39">
        <f t="shared" si="11"/>
        <v>-1.4692236313021967E-2</v>
      </c>
      <c r="X27" s="1" t="s">
        <v>739</v>
      </c>
      <c r="Z27" s="38" t="str">
        <f t="shared" si="12"/>
        <v/>
      </c>
      <c r="AA27" s="38" t="str">
        <f t="shared" si="12"/>
        <v/>
      </c>
      <c r="AB27" s="38" t="str">
        <f t="shared" si="12"/>
        <v/>
      </c>
      <c r="AC27" s="38">
        <f t="shared" si="12"/>
        <v>1</v>
      </c>
      <c r="AD27" s="38" t="str">
        <f t="shared" si="12"/>
        <v/>
      </c>
      <c r="AE27" s="38" t="str">
        <f t="shared" si="12"/>
        <v/>
      </c>
    </row>
    <row r="28" spans="1:31" s="86" customFormat="1" ht="14.55" thickBot="1" x14ac:dyDescent="0.35">
      <c r="A28" s="86">
        <v>1</v>
      </c>
      <c r="B28" s="89"/>
      <c r="C28" s="103" t="s">
        <v>632</v>
      </c>
      <c r="D28" s="103" t="s">
        <v>94</v>
      </c>
      <c r="E28" s="107" t="s">
        <v>731</v>
      </c>
      <c r="H28" s="90"/>
      <c r="I28" s="90"/>
      <c r="U28" s="92"/>
      <c r="V28" s="92"/>
      <c r="Z28" s="89"/>
      <c r="AA28" s="89"/>
      <c r="AB28" s="89"/>
      <c r="AC28" s="89"/>
      <c r="AD28" s="89"/>
      <c r="AE28" s="89"/>
    </row>
    <row r="29" spans="1:31" ht="14.55" thickBot="1" x14ac:dyDescent="0.35">
      <c r="A29" s="36">
        <v>1</v>
      </c>
      <c r="B29" s="2" t="s">
        <v>382</v>
      </c>
      <c r="C29" t="s">
        <v>633</v>
      </c>
      <c r="D29" t="s">
        <v>615</v>
      </c>
      <c r="E29" s="67" t="s">
        <v>711</v>
      </c>
      <c r="G29" s="36">
        <f t="shared" ref="G29:G30" si="13">SUM(K29:S29)</f>
        <v>27</v>
      </c>
      <c r="H29" s="46">
        <f t="shared" ref="H29:H30" si="14">IF(C29="R",G29/($G$2-2),G29/$G$2)</f>
        <v>0.44262295081967212</v>
      </c>
      <c r="I29" s="46">
        <f t="shared" ref="I29:I30" si="15">G29/($G$2-$I$2)</f>
        <v>0.44262295081967212</v>
      </c>
      <c r="K29" s="1">
        <v>0</v>
      </c>
      <c r="L29" s="1">
        <v>4</v>
      </c>
      <c r="M29" s="1">
        <v>0</v>
      </c>
      <c r="N29" s="1">
        <v>4</v>
      </c>
      <c r="O29" s="1">
        <v>0</v>
      </c>
      <c r="P29" s="1">
        <v>10</v>
      </c>
      <c r="Q29" s="1">
        <v>6</v>
      </c>
      <c r="R29" s="1">
        <v>3</v>
      </c>
      <c r="U29" s="39">
        <f>SUM(K29:Q29)/($G$2-$R$2)</f>
        <v>0.45283018867924529</v>
      </c>
      <c r="V29" s="39">
        <f t="shared" ref="V29:V30" si="16">U29-H29</f>
        <v>1.0207237859573171E-2</v>
      </c>
      <c r="X29" s="1" t="s">
        <v>739</v>
      </c>
      <c r="Z29" s="38" t="str">
        <f t="shared" ref="Z29:AE30" si="17">IF($B29=Z$3,1,"")</f>
        <v/>
      </c>
      <c r="AA29" s="38" t="str">
        <f t="shared" si="17"/>
        <v/>
      </c>
      <c r="AB29" s="38" t="str">
        <f t="shared" si="17"/>
        <v/>
      </c>
      <c r="AC29" s="38" t="str">
        <f t="shared" si="17"/>
        <v/>
      </c>
      <c r="AD29" s="38">
        <f t="shared" si="17"/>
        <v>1</v>
      </c>
      <c r="AE29" s="38" t="str">
        <f t="shared" si="17"/>
        <v/>
      </c>
    </row>
    <row r="30" spans="1:31" ht="14.55" thickBot="1" x14ac:dyDescent="0.35">
      <c r="A30" s="36">
        <v>1</v>
      </c>
      <c r="B30" s="2" t="s">
        <v>382</v>
      </c>
      <c r="C30" t="s">
        <v>634</v>
      </c>
      <c r="D30" t="s">
        <v>718</v>
      </c>
      <c r="E30" s="67" t="s">
        <v>719</v>
      </c>
      <c r="G30" s="36">
        <f t="shared" si="13"/>
        <v>14</v>
      </c>
      <c r="H30" s="46">
        <f t="shared" si="14"/>
        <v>0.22950819672131148</v>
      </c>
      <c r="I30" s="46">
        <f t="shared" si="15"/>
        <v>0.22950819672131148</v>
      </c>
      <c r="K30" s="1">
        <v>1.5</v>
      </c>
      <c r="L30" s="1">
        <v>1</v>
      </c>
      <c r="M30" s="1">
        <v>0</v>
      </c>
      <c r="N30" s="1">
        <v>0</v>
      </c>
      <c r="O30" s="1">
        <v>0</v>
      </c>
      <c r="P30" s="1">
        <v>3.5</v>
      </c>
      <c r="Q30" s="1">
        <v>6</v>
      </c>
      <c r="R30" s="1">
        <v>2</v>
      </c>
      <c r="U30" s="39">
        <f>SUM(K30:Q30)/($G$2-$R$2)</f>
        <v>0.22641509433962265</v>
      </c>
      <c r="V30" s="39">
        <f t="shared" si="16"/>
        <v>-3.0931023816888337E-3</v>
      </c>
      <c r="X30" s="1" t="s">
        <v>739</v>
      </c>
      <c r="Z30" s="38" t="str">
        <f t="shared" si="17"/>
        <v/>
      </c>
      <c r="AA30" s="38" t="str">
        <f t="shared" si="17"/>
        <v/>
      </c>
      <c r="AB30" s="38" t="str">
        <f t="shared" si="17"/>
        <v/>
      </c>
      <c r="AC30" s="38" t="str">
        <f t="shared" si="17"/>
        <v/>
      </c>
      <c r="AD30" s="38">
        <f t="shared" si="17"/>
        <v>1</v>
      </c>
      <c r="AE30" s="38" t="str">
        <f t="shared" si="17"/>
        <v/>
      </c>
    </row>
  </sheetData>
  <phoneticPr fontId="1" type="noConversion"/>
  <pageMargins left="0.75" right="0.75" top="1" bottom="1" header="0.5" footer="0.5"/>
  <pageSetup orientation="portrait" r:id="rId1"/>
  <headerFooter alignWithMargins="0"/>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Z30"/>
  <sheetViews>
    <sheetView zoomScale="80" zoomScaleNormal="80" workbookViewId="0">
      <pane ySplit="3" topLeftCell="A4" activePane="bottomLeft" state="frozen"/>
      <selection pane="bottomLeft" activeCell="D30" sqref="C4:D30"/>
    </sheetView>
  </sheetViews>
  <sheetFormatPr defaultColWidth="9.08984375" defaultRowHeight="13.45" x14ac:dyDescent="0.3"/>
  <cols>
    <col min="1" max="1" width="14.36328125" style="3" bestFit="1" customWidth="1"/>
    <col min="2" max="2" width="9.08984375" style="3" bestFit="1" customWidth="1"/>
    <col min="3" max="3" width="8.36328125" style="3" bestFit="1" customWidth="1"/>
    <col min="4" max="4" width="6.36328125" style="3" customWidth="1"/>
    <col min="5" max="5" width="1.08984375" style="3" customWidth="1"/>
    <col min="6" max="24" width="7.08984375" style="3" customWidth="1"/>
    <col min="25" max="25" width="4.90625" style="3" customWidth="1"/>
    <col min="26" max="26" width="10.08984375" style="4" bestFit="1" customWidth="1"/>
    <col min="27" max="27" width="4.90625" style="3" customWidth="1"/>
    <col min="28" max="16384" width="9.08984375" style="3"/>
  </cols>
  <sheetData>
    <row r="1" spans="1:26" x14ac:dyDescent="0.3">
      <c r="A1" s="63" t="s">
        <v>635</v>
      </c>
      <c r="B1">
        <f>COUNTA(F3:X3)</f>
        <v>19</v>
      </c>
      <c r="C1" s="63" t="s">
        <v>636</v>
      </c>
      <c r="D1">
        <v>10</v>
      </c>
      <c r="Z1" s="4" t="s">
        <v>598</v>
      </c>
    </row>
    <row r="2" spans="1:26" x14ac:dyDescent="0.3">
      <c r="A2" s="63" t="s">
        <v>637</v>
      </c>
      <c r="B2">
        <f>COUNT(E4:AA4)</f>
        <v>18</v>
      </c>
      <c r="C2" s="34" t="s">
        <v>638</v>
      </c>
      <c r="D2" s="26">
        <v>3</v>
      </c>
      <c r="Z2" s="4" t="s">
        <v>599</v>
      </c>
    </row>
    <row r="3" spans="1:26" s="4" customFormat="1" x14ac:dyDescent="0.3">
      <c r="A3" s="41" t="s">
        <v>0</v>
      </c>
      <c r="B3" s="41" t="s">
        <v>72</v>
      </c>
      <c r="C3" s="6" t="s">
        <v>3</v>
      </c>
      <c r="D3" s="6" t="s">
        <v>13</v>
      </c>
      <c r="E3" s="6"/>
      <c r="F3" s="6" t="s">
        <v>640</v>
      </c>
      <c r="G3" s="6" t="s">
        <v>4</v>
      </c>
      <c r="H3" s="6" t="s">
        <v>488</v>
      </c>
      <c r="I3" s="6" t="s">
        <v>489</v>
      </c>
      <c r="J3" s="6" t="s">
        <v>490</v>
      </c>
      <c r="K3" s="6" t="s">
        <v>639</v>
      </c>
      <c r="L3" s="6" t="s">
        <v>491</v>
      </c>
      <c r="M3" s="6" t="s">
        <v>500</v>
      </c>
      <c r="N3" s="6" t="s">
        <v>496</v>
      </c>
      <c r="O3" s="6" t="s">
        <v>497</v>
      </c>
      <c r="P3" s="6" t="s">
        <v>376</v>
      </c>
      <c r="Q3" s="6" t="s">
        <v>498</v>
      </c>
      <c r="R3" s="6" t="s">
        <v>758</v>
      </c>
      <c r="S3" s="6" t="s">
        <v>759</v>
      </c>
      <c r="T3" s="6" t="s">
        <v>509</v>
      </c>
      <c r="U3" s="6" t="s">
        <v>510</v>
      </c>
      <c r="V3" s="6" t="s">
        <v>511</v>
      </c>
      <c r="W3" s="6" t="s">
        <v>512</v>
      </c>
      <c r="X3" s="6" t="s">
        <v>513</v>
      </c>
      <c r="Z3" s="4" t="s">
        <v>600</v>
      </c>
    </row>
    <row r="4" spans="1:26" ht="14" x14ac:dyDescent="0.3">
      <c r="A4" s="11" t="s">
        <v>609</v>
      </c>
      <c r="B4" s="11" t="s">
        <v>402</v>
      </c>
      <c r="C4" s="133">
        <f>SUM(F4:AA4)/($B$2*$D$1)</f>
        <v>0.6</v>
      </c>
      <c r="D4" s="133">
        <f>(SUM(F4:Y4)-SMALL(F4:Y4,1)-SMALL(F4:Y4,2)-SMALL(F4:Y4,3))/($D$1*($B$2-$D$2))</f>
        <v>0.72</v>
      </c>
      <c r="F4" s="7">
        <v>7</v>
      </c>
      <c r="G4" s="7">
        <v>8</v>
      </c>
      <c r="H4" s="3">
        <v>5.5</v>
      </c>
      <c r="I4" s="7">
        <v>8</v>
      </c>
      <c r="J4" s="3">
        <v>0</v>
      </c>
      <c r="K4" s="7">
        <v>7</v>
      </c>
      <c r="L4" s="7">
        <v>7</v>
      </c>
      <c r="M4" s="7">
        <v>7</v>
      </c>
      <c r="N4" s="7">
        <v>5</v>
      </c>
      <c r="O4" s="7">
        <v>7.5</v>
      </c>
      <c r="P4" s="7">
        <v>10</v>
      </c>
      <c r="Q4" s="7">
        <v>8</v>
      </c>
      <c r="R4" s="7">
        <v>6</v>
      </c>
      <c r="S4" s="7">
        <v>7</v>
      </c>
      <c r="T4" s="7">
        <v>7</v>
      </c>
      <c r="U4" s="3">
        <v>8</v>
      </c>
      <c r="V4" s="3">
        <v>0</v>
      </c>
      <c r="W4" s="3">
        <v>0</v>
      </c>
    </row>
    <row r="5" spans="1:26" ht="14" x14ac:dyDescent="0.3">
      <c r="A5" s="11" t="s">
        <v>186</v>
      </c>
      <c r="B5" s="11" t="s">
        <v>610</v>
      </c>
      <c r="C5" s="133">
        <f t="shared" ref="C5:C30" si="0">SUM(F5:AA5)/($B$2*$D$1)</f>
        <v>0.51944444444444449</v>
      </c>
      <c r="D5" s="133">
        <f t="shared" ref="D5:D30" si="1">(SUM(F5:Y5)-SMALL(F5:Y5,1)-SMALL(F5:Y5,2)-SMALL(F5:Y5,3))/($D$1*($B$2-$D$2))</f>
        <v>0.62333333333333329</v>
      </c>
      <c r="F5" s="3">
        <v>7</v>
      </c>
      <c r="G5" s="3">
        <v>9</v>
      </c>
      <c r="H5" s="3">
        <v>7</v>
      </c>
      <c r="I5" s="3">
        <v>7</v>
      </c>
      <c r="J5" s="3">
        <v>0</v>
      </c>
      <c r="K5" s="3">
        <v>7</v>
      </c>
      <c r="L5" s="3">
        <v>8</v>
      </c>
      <c r="M5" s="3">
        <v>4</v>
      </c>
      <c r="N5" s="3">
        <v>4</v>
      </c>
      <c r="O5" s="3">
        <v>5.5</v>
      </c>
      <c r="P5" s="3">
        <v>10</v>
      </c>
      <c r="Q5" s="3">
        <v>8.5</v>
      </c>
      <c r="R5" s="3">
        <v>0</v>
      </c>
      <c r="S5" s="3">
        <v>8</v>
      </c>
      <c r="T5" s="3">
        <v>0</v>
      </c>
      <c r="U5" s="3">
        <v>0</v>
      </c>
      <c r="V5" s="3">
        <v>0</v>
      </c>
      <c r="W5" s="3">
        <v>8.5</v>
      </c>
      <c r="Z5" s="4" t="s">
        <v>565</v>
      </c>
    </row>
    <row r="6" spans="1:26" ht="14" x14ac:dyDescent="0.3">
      <c r="A6" s="70" t="s">
        <v>611</v>
      </c>
      <c r="B6" s="70" t="s">
        <v>149</v>
      </c>
      <c r="C6" s="133">
        <f t="shared" si="0"/>
        <v>0.26111111111111113</v>
      </c>
      <c r="D6" s="133">
        <f t="shared" si="1"/>
        <v>0.31333333333333335</v>
      </c>
      <c r="F6" s="3">
        <v>0</v>
      </c>
      <c r="G6" s="3">
        <v>7</v>
      </c>
      <c r="H6" s="3">
        <v>0</v>
      </c>
      <c r="I6" s="3">
        <v>0</v>
      </c>
      <c r="J6" s="3">
        <v>7</v>
      </c>
      <c r="K6" s="3">
        <v>8</v>
      </c>
      <c r="L6" s="3">
        <v>3</v>
      </c>
      <c r="M6" s="3">
        <v>6</v>
      </c>
      <c r="N6" s="3">
        <v>4</v>
      </c>
      <c r="O6" s="3">
        <v>0</v>
      </c>
      <c r="P6" s="3">
        <v>7</v>
      </c>
      <c r="Q6" s="3">
        <v>4</v>
      </c>
      <c r="R6" s="3">
        <v>0</v>
      </c>
      <c r="S6" s="3">
        <v>0</v>
      </c>
      <c r="T6" s="3">
        <v>1</v>
      </c>
      <c r="U6" s="3">
        <v>0</v>
      </c>
      <c r="V6" s="3">
        <v>0</v>
      </c>
      <c r="W6" s="3">
        <v>0</v>
      </c>
    </row>
    <row r="7" spans="1:26" ht="14" x14ac:dyDescent="0.3">
      <c r="A7" s="11" t="s">
        <v>291</v>
      </c>
      <c r="B7" s="11" t="s">
        <v>430</v>
      </c>
      <c r="C7" s="133">
        <f t="shared" si="0"/>
        <v>0.66388888888888886</v>
      </c>
      <c r="D7" s="133">
        <f t="shared" si="1"/>
        <v>0.79666666666666663</v>
      </c>
      <c r="F7" s="3">
        <v>8</v>
      </c>
      <c r="G7" s="3">
        <v>8.5</v>
      </c>
      <c r="H7" s="3">
        <v>9.5</v>
      </c>
      <c r="I7" s="3">
        <v>9.5</v>
      </c>
      <c r="J7" s="3">
        <v>5</v>
      </c>
      <c r="K7" s="3">
        <v>9</v>
      </c>
      <c r="L7" s="3">
        <v>9</v>
      </c>
      <c r="M7" s="3">
        <v>7</v>
      </c>
      <c r="N7" s="3">
        <v>0</v>
      </c>
      <c r="O7" s="3">
        <v>7.5</v>
      </c>
      <c r="P7" s="3">
        <v>9</v>
      </c>
      <c r="Q7" s="3">
        <v>7.5</v>
      </c>
      <c r="R7" s="3">
        <v>0</v>
      </c>
      <c r="S7" s="3">
        <v>7</v>
      </c>
      <c r="T7" s="3">
        <v>7</v>
      </c>
      <c r="U7" s="3">
        <v>8.5</v>
      </c>
      <c r="V7" s="3">
        <v>7.5</v>
      </c>
      <c r="W7" s="3">
        <v>0</v>
      </c>
    </row>
    <row r="8" spans="1:26" ht="14" x14ac:dyDescent="0.3">
      <c r="A8" s="11" t="s">
        <v>612</v>
      </c>
      <c r="B8" s="11" t="s">
        <v>706</v>
      </c>
      <c r="C8" s="133">
        <f t="shared" si="0"/>
        <v>0.89444444444444449</v>
      </c>
      <c r="D8" s="133">
        <f t="shared" si="1"/>
        <v>0.93333333333333335</v>
      </c>
      <c r="F8" s="3">
        <v>9</v>
      </c>
      <c r="G8" s="3">
        <v>9.5</v>
      </c>
      <c r="H8" s="3">
        <v>8.5</v>
      </c>
      <c r="I8" s="3">
        <v>10</v>
      </c>
      <c r="J8" s="3">
        <v>9</v>
      </c>
      <c r="K8" s="3">
        <v>9</v>
      </c>
      <c r="L8" s="3">
        <v>9.5</v>
      </c>
      <c r="M8" s="3">
        <v>10</v>
      </c>
      <c r="N8" s="3">
        <v>8</v>
      </c>
      <c r="O8" s="3">
        <v>9</v>
      </c>
      <c r="P8" s="3">
        <v>10</v>
      </c>
      <c r="Q8" s="3">
        <v>9.5</v>
      </c>
      <c r="R8" s="3">
        <v>7</v>
      </c>
      <c r="S8" s="3">
        <v>6.5</v>
      </c>
      <c r="T8" s="3">
        <v>9.5</v>
      </c>
      <c r="U8" s="3">
        <v>9.5</v>
      </c>
      <c r="V8" s="3">
        <v>7.5</v>
      </c>
      <c r="W8" s="3">
        <v>10</v>
      </c>
    </row>
    <row r="9" spans="1:26" ht="14" x14ac:dyDescent="0.3">
      <c r="A9" s="11" t="s">
        <v>613</v>
      </c>
      <c r="B9" s="11" t="s">
        <v>531</v>
      </c>
      <c r="C9" s="133">
        <f t="shared" si="0"/>
        <v>0.51666666666666672</v>
      </c>
      <c r="D9" s="133">
        <f t="shared" si="1"/>
        <v>0.62</v>
      </c>
      <c r="F9" s="3">
        <v>6</v>
      </c>
      <c r="G9" s="3">
        <v>7</v>
      </c>
      <c r="H9" s="3">
        <v>7</v>
      </c>
      <c r="I9" s="3">
        <v>8</v>
      </c>
      <c r="J9" s="3">
        <v>7</v>
      </c>
      <c r="K9" s="3">
        <v>8</v>
      </c>
      <c r="L9" s="3">
        <v>7</v>
      </c>
      <c r="M9" s="3">
        <v>7.5</v>
      </c>
      <c r="N9" s="3">
        <v>8.5</v>
      </c>
      <c r="O9" s="3">
        <v>0</v>
      </c>
      <c r="P9" s="3">
        <v>8</v>
      </c>
      <c r="Q9" s="3">
        <v>6.5</v>
      </c>
      <c r="R9" s="3">
        <v>0</v>
      </c>
      <c r="S9" s="3">
        <v>0</v>
      </c>
      <c r="T9" s="3">
        <v>0</v>
      </c>
      <c r="U9" s="3">
        <v>4</v>
      </c>
      <c r="V9" s="3">
        <v>0</v>
      </c>
      <c r="W9" s="3">
        <v>8.5</v>
      </c>
    </row>
    <row r="10" spans="1:26" ht="14" x14ac:dyDescent="0.3">
      <c r="A10" s="11" t="s">
        <v>614</v>
      </c>
      <c r="B10" s="11" t="s">
        <v>615</v>
      </c>
      <c r="C10" s="133">
        <f t="shared" si="0"/>
        <v>0.89166666666666672</v>
      </c>
      <c r="D10" s="133">
        <f t="shared" si="1"/>
        <v>0.91</v>
      </c>
      <c r="F10" s="3">
        <v>8</v>
      </c>
      <c r="G10" s="3">
        <v>10</v>
      </c>
      <c r="H10" s="3">
        <v>8.5</v>
      </c>
      <c r="I10" s="3">
        <v>8</v>
      </c>
      <c r="J10" s="3">
        <v>9.5</v>
      </c>
      <c r="K10" s="3">
        <v>8</v>
      </c>
      <c r="L10" s="3">
        <v>9</v>
      </c>
      <c r="M10" s="3">
        <v>9</v>
      </c>
      <c r="N10" s="3">
        <v>9</v>
      </c>
      <c r="O10" s="3">
        <v>8.5</v>
      </c>
      <c r="P10" s="3">
        <v>9</v>
      </c>
      <c r="Q10" s="3">
        <v>8.5</v>
      </c>
      <c r="R10" s="3">
        <v>8</v>
      </c>
      <c r="S10" s="3">
        <v>9</v>
      </c>
      <c r="T10" s="3">
        <v>9</v>
      </c>
      <c r="U10" s="3">
        <v>9.5</v>
      </c>
      <c r="V10" s="3">
        <v>10</v>
      </c>
      <c r="W10" s="3">
        <v>10</v>
      </c>
    </row>
    <row r="11" spans="1:26" ht="14" x14ac:dyDescent="0.3">
      <c r="A11" s="11" t="s">
        <v>616</v>
      </c>
      <c r="B11" s="11" t="s">
        <v>522</v>
      </c>
      <c r="C11" s="133">
        <f t="shared" si="0"/>
        <v>0.86111111111111116</v>
      </c>
      <c r="D11" s="133">
        <f t="shared" si="1"/>
        <v>0.93</v>
      </c>
      <c r="F11" s="3">
        <v>8</v>
      </c>
      <c r="G11" s="3">
        <v>9.5</v>
      </c>
      <c r="H11" s="3">
        <v>8</v>
      </c>
      <c r="I11" s="3">
        <v>9.5</v>
      </c>
      <c r="J11" s="3">
        <v>9.5</v>
      </c>
      <c r="K11" s="3">
        <v>10</v>
      </c>
      <c r="L11" s="3">
        <v>9.5</v>
      </c>
      <c r="M11" s="3">
        <v>9.5</v>
      </c>
      <c r="N11" s="3">
        <v>10</v>
      </c>
      <c r="O11" s="3">
        <v>8</v>
      </c>
      <c r="P11" s="3">
        <v>10</v>
      </c>
      <c r="Q11" s="3">
        <v>9.5</v>
      </c>
      <c r="R11" s="3">
        <v>7.5</v>
      </c>
      <c r="S11" s="3">
        <v>9</v>
      </c>
      <c r="T11" s="3">
        <v>9</v>
      </c>
      <c r="U11" s="3">
        <v>9</v>
      </c>
      <c r="V11" s="3">
        <v>0</v>
      </c>
      <c r="W11" s="3">
        <v>9.5</v>
      </c>
    </row>
    <row r="12" spans="1:26" ht="14" x14ac:dyDescent="0.3">
      <c r="A12" s="11" t="s">
        <v>647</v>
      </c>
      <c r="B12" s="11" t="s">
        <v>648</v>
      </c>
      <c r="C12" s="133">
        <f t="shared" si="0"/>
        <v>0.42777777777777776</v>
      </c>
      <c r="D12" s="133">
        <f t="shared" si="1"/>
        <v>0.51333333333333331</v>
      </c>
      <c r="F12" s="3">
        <v>1</v>
      </c>
      <c r="G12" s="3">
        <v>9.5</v>
      </c>
      <c r="H12" s="3">
        <v>0</v>
      </c>
      <c r="I12" s="3">
        <v>0</v>
      </c>
      <c r="J12" s="3">
        <v>0</v>
      </c>
      <c r="K12" s="3">
        <v>0</v>
      </c>
      <c r="L12" s="3">
        <v>0</v>
      </c>
      <c r="M12" s="3">
        <v>0</v>
      </c>
      <c r="N12" s="3">
        <v>0</v>
      </c>
      <c r="O12" s="3">
        <v>0</v>
      </c>
      <c r="P12" s="3">
        <v>8</v>
      </c>
      <c r="Q12" s="3">
        <v>7.5</v>
      </c>
      <c r="R12" s="3">
        <v>9.5</v>
      </c>
      <c r="S12" s="3">
        <v>8</v>
      </c>
      <c r="T12" s="3">
        <v>8</v>
      </c>
      <c r="U12" s="3">
        <v>9.5</v>
      </c>
      <c r="V12" s="3">
        <v>9.5</v>
      </c>
      <c r="W12" s="3">
        <v>6.5</v>
      </c>
    </row>
    <row r="13" spans="1:26" ht="14" x14ac:dyDescent="0.3">
      <c r="A13" s="11" t="s">
        <v>617</v>
      </c>
      <c r="B13" s="11" t="s">
        <v>448</v>
      </c>
      <c r="C13" s="133">
        <f t="shared" si="0"/>
        <v>0.93333333333333335</v>
      </c>
      <c r="D13" s="133">
        <f t="shared" si="1"/>
        <v>0.95666666666666667</v>
      </c>
      <c r="F13" s="3">
        <v>7</v>
      </c>
      <c r="G13" s="3">
        <v>10</v>
      </c>
      <c r="H13" s="3">
        <v>10</v>
      </c>
      <c r="I13" s="3">
        <v>10</v>
      </c>
      <c r="J13" s="3">
        <v>9.5</v>
      </c>
      <c r="K13" s="3">
        <v>10</v>
      </c>
      <c r="L13" s="3">
        <v>9.5</v>
      </c>
      <c r="M13" s="3">
        <v>8.5</v>
      </c>
      <c r="N13" s="3">
        <v>9</v>
      </c>
      <c r="O13" s="3">
        <v>9.5</v>
      </c>
      <c r="P13" s="3">
        <v>9.5</v>
      </c>
      <c r="Q13" s="3">
        <v>9.5</v>
      </c>
      <c r="R13" s="3">
        <v>9</v>
      </c>
      <c r="S13" s="3">
        <v>9.5</v>
      </c>
      <c r="T13" s="3">
        <v>9</v>
      </c>
      <c r="U13" s="3">
        <v>9.5</v>
      </c>
      <c r="V13" s="3">
        <v>10</v>
      </c>
      <c r="W13" s="3">
        <v>9</v>
      </c>
    </row>
    <row r="14" spans="1:26" s="99" customFormat="1" ht="14" x14ac:dyDescent="0.3">
      <c r="A14" s="97" t="s">
        <v>242</v>
      </c>
      <c r="B14" s="97" t="s">
        <v>527</v>
      </c>
      <c r="C14" s="134">
        <f t="shared" si="0"/>
        <v>0</v>
      </c>
      <c r="D14" s="134">
        <f t="shared" si="1"/>
        <v>0</v>
      </c>
      <c r="F14" s="99">
        <v>0</v>
      </c>
      <c r="G14" s="99">
        <v>0</v>
      </c>
      <c r="H14" s="99">
        <v>0</v>
      </c>
      <c r="I14" s="99">
        <v>0</v>
      </c>
      <c r="J14" s="99">
        <v>0</v>
      </c>
      <c r="K14" s="99">
        <v>0</v>
      </c>
      <c r="L14" s="99">
        <v>0</v>
      </c>
      <c r="M14" s="99">
        <v>0</v>
      </c>
      <c r="N14" s="99">
        <v>0</v>
      </c>
      <c r="O14" s="99">
        <v>0</v>
      </c>
      <c r="P14" s="99">
        <v>0</v>
      </c>
      <c r="Q14" s="99">
        <v>0</v>
      </c>
      <c r="R14" s="99">
        <v>0</v>
      </c>
      <c r="Z14" s="100"/>
    </row>
    <row r="15" spans="1:26" ht="14" x14ac:dyDescent="0.3">
      <c r="A15" s="11" t="s">
        <v>565</v>
      </c>
      <c r="B15" s="11" t="s">
        <v>203</v>
      </c>
      <c r="C15" s="133">
        <f t="shared" si="0"/>
        <v>0.70833333333333337</v>
      </c>
      <c r="D15" s="133">
        <f t="shared" si="1"/>
        <v>0.77</v>
      </c>
      <c r="F15" s="3">
        <v>7.5</v>
      </c>
      <c r="G15" s="3">
        <v>10</v>
      </c>
      <c r="H15" s="3">
        <v>8</v>
      </c>
      <c r="I15" s="3">
        <v>7</v>
      </c>
      <c r="J15" s="3">
        <v>7</v>
      </c>
      <c r="K15" s="3">
        <v>9.5</v>
      </c>
      <c r="L15" s="3">
        <v>8</v>
      </c>
      <c r="M15" s="3">
        <v>7.5</v>
      </c>
      <c r="N15" s="3">
        <v>8</v>
      </c>
      <c r="O15" s="3">
        <v>4</v>
      </c>
      <c r="P15" s="3">
        <v>7.5</v>
      </c>
      <c r="Q15" s="3">
        <v>7.5</v>
      </c>
      <c r="R15" s="3">
        <v>6.5</v>
      </c>
      <c r="S15" s="3">
        <v>9.5</v>
      </c>
      <c r="T15" s="3">
        <v>4</v>
      </c>
      <c r="U15" s="3">
        <v>6</v>
      </c>
      <c r="V15" s="3">
        <v>4</v>
      </c>
      <c r="W15" s="3">
        <v>6</v>
      </c>
      <c r="Z15" s="4" t="s">
        <v>186</v>
      </c>
    </row>
    <row r="16" spans="1:26" ht="14" x14ac:dyDescent="0.3">
      <c r="A16" s="11" t="s">
        <v>618</v>
      </c>
      <c r="B16" s="11" t="s">
        <v>208</v>
      </c>
      <c r="C16" s="133">
        <f t="shared" si="0"/>
        <v>0.90833333333333333</v>
      </c>
      <c r="D16" s="133">
        <f t="shared" si="1"/>
        <v>0.94</v>
      </c>
      <c r="F16" s="3">
        <v>8</v>
      </c>
      <c r="G16" s="3">
        <v>8</v>
      </c>
      <c r="H16" s="3">
        <v>6.5</v>
      </c>
      <c r="I16" s="3">
        <v>9.5</v>
      </c>
      <c r="J16" s="3">
        <v>9</v>
      </c>
      <c r="K16" s="3">
        <v>9.5</v>
      </c>
      <c r="L16" s="3">
        <v>9</v>
      </c>
      <c r="M16" s="3">
        <v>8</v>
      </c>
      <c r="N16" s="3">
        <v>10</v>
      </c>
      <c r="O16" s="3">
        <v>10</v>
      </c>
      <c r="P16" s="3">
        <v>10</v>
      </c>
      <c r="Q16" s="3">
        <v>9.5</v>
      </c>
      <c r="R16" s="3">
        <v>8.5</v>
      </c>
      <c r="S16" s="3">
        <v>9</v>
      </c>
      <c r="T16" s="3">
        <v>9.5</v>
      </c>
      <c r="U16" s="3">
        <v>10</v>
      </c>
      <c r="V16" s="3">
        <v>10</v>
      </c>
      <c r="W16" s="3">
        <v>9.5</v>
      </c>
    </row>
    <row r="17" spans="1:26" x14ac:dyDescent="0.3">
      <c r="A17" t="s">
        <v>747</v>
      </c>
      <c r="B17" t="s">
        <v>748</v>
      </c>
      <c r="C17" s="133">
        <f t="shared" ref="C17" si="2">SUM(F17:AA17)/($B$2*$D$1)</f>
        <v>0.48055555555555557</v>
      </c>
      <c r="D17" s="133">
        <f t="shared" ref="D17" si="3">(SUM(F17:Y17)-SMALL(F17:Y17,1)-SMALL(F17:Y17,2)-SMALL(F17:Y17,3))/($D$1*($B$2-$D$2))</f>
        <v>0.57666666666666666</v>
      </c>
      <c r="F17" s="3">
        <v>10</v>
      </c>
      <c r="G17" s="3">
        <v>8.5</v>
      </c>
      <c r="H17" s="3">
        <v>9.5</v>
      </c>
      <c r="I17" s="3">
        <v>10</v>
      </c>
      <c r="J17" s="3">
        <v>8</v>
      </c>
      <c r="K17" s="3">
        <v>7.5</v>
      </c>
      <c r="L17" s="3">
        <v>7</v>
      </c>
      <c r="M17" s="3">
        <v>0</v>
      </c>
      <c r="N17" s="3">
        <v>10</v>
      </c>
      <c r="O17" s="3">
        <v>7</v>
      </c>
      <c r="P17" s="3">
        <v>0</v>
      </c>
      <c r="Q17" s="3">
        <v>0</v>
      </c>
      <c r="R17" s="3">
        <v>0</v>
      </c>
      <c r="S17" s="3">
        <v>0</v>
      </c>
      <c r="T17" s="3">
        <v>9</v>
      </c>
      <c r="U17" s="3">
        <v>0</v>
      </c>
      <c r="V17" s="3">
        <v>0</v>
      </c>
      <c r="W17" s="3">
        <v>0</v>
      </c>
    </row>
    <row r="18" spans="1:26" ht="14" x14ac:dyDescent="0.3">
      <c r="A18" s="11" t="s">
        <v>619</v>
      </c>
      <c r="B18" s="11" t="s">
        <v>620</v>
      </c>
      <c r="C18" s="133">
        <f t="shared" si="0"/>
        <v>0.81944444444444442</v>
      </c>
      <c r="D18" s="133">
        <f t="shared" si="1"/>
        <v>0.93</v>
      </c>
      <c r="F18" s="3">
        <v>8</v>
      </c>
      <c r="G18" s="3">
        <v>10</v>
      </c>
      <c r="H18" s="3">
        <v>8</v>
      </c>
      <c r="I18" s="3">
        <v>10</v>
      </c>
      <c r="J18" s="3">
        <v>8.5</v>
      </c>
      <c r="K18" s="3">
        <v>10</v>
      </c>
      <c r="L18" s="3">
        <v>10</v>
      </c>
      <c r="M18" s="3">
        <v>9</v>
      </c>
      <c r="N18" s="3">
        <v>9</v>
      </c>
      <c r="O18" s="3">
        <v>10</v>
      </c>
      <c r="P18" s="3">
        <v>10</v>
      </c>
      <c r="Q18" s="3">
        <v>0</v>
      </c>
      <c r="R18" s="3">
        <v>9</v>
      </c>
      <c r="S18" s="3">
        <v>10</v>
      </c>
      <c r="T18" s="3">
        <v>8</v>
      </c>
      <c r="U18" s="3">
        <v>9.5</v>
      </c>
      <c r="V18" s="3">
        <v>0</v>
      </c>
      <c r="W18" s="3">
        <v>8.5</v>
      </c>
    </row>
    <row r="19" spans="1:26" ht="14" x14ac:dyDescent="0.3">
      <c r="A19" s="11" t="s">
        <v>619</v>
      </c>
      <c r="B19" s="11" t="s">
        <v>262</v>
      </c>
      <c r="C19" s="133">
        <f t="shared" si="0"/>
        <v>0.81666666666666665</v>
      </c>
      <c r="D19" s="133">
        <f t="shared" si="1"/>
        <v>0.92666666666666664</v>
      </c>
      <c r="F19" s="3">
        <v>8</v>
      </c>
      <c r="G19" s="3">
        <v>9.5</v>
      </c>
      <c r="H19" s="3">
        <v>8</v>
      </c>
      <c r="I19" s="3">
        <v>10</v>
      </c>
      <c r="J19" s="3">
        <v>8.5</v>
      </c>
      <c r="K19" s="3">
        <v>10</v>
      </c>
      <c r="L19" s="3">
        <v>10</v>
      </c>
      <c r="M19" s="3">
        <v>9</v>
      </c>
      <c r="N19" s="3">
        <v>9</v>
      </c>
      <c r="O19" s="3">
        <v>10</v>
      </c>
      <c r="P19" s="3">
        <v>10</v>
      </c>
      <c r="Q19" s="3">
        <v>0</v>
      </c>
      <c r="R19" s="3">
        <v>9</v>
      </c>
      <c r="S19" s="3">
        <v>10</v>
      </c>
      <c r="T19" s="3">
        <v>8</v>
      </c>
      <c r="U19" s="3">
        <v>9.5</v>
      </c>
      <c r="V19" s="3">
        <v>0</v>
      </c>
      <c r="W19" s="3">
        <v>8.5</v>
      </c>
    </row>
    <row r="20" spans="1:26" ht="14" x14ac:dyDescent="0.3">
      <c r="A20" s="11" t="s">
        <v>621</v>
      </c>
      <c r="B20" s="11" t="s">
        <v>688</v>
      </c>
      <c r="C20" s="133">
        <f t="shared" si="0"/>
        <v>0.5083333333333333</v>
      </c>
      <c r="D20" s="133">
        <f t="shared" si="1"/>
        <v>0.61</v>
      </c>
      <c r="F20" s="3">
        <v>8</v>
      </c>
      <c r="G20" s="3">
        <v>9.5</v>
      </c>
      <c r="H20" s="3">
        <v>9.5</v>
      </c>
      <c r="I20" s="3">
        <v>6</v>
      </c>
      <c r="J20" s="3">
        <v>6.5</v>
      </c>
      <c r="K20" s="3">
        <v>7</v>
      </c>
      <c r="L20" s="3">
        <v>9.5</v>
      </c>
      <c r="M20" s="3">
        <v>8.5</v>
      </c>
      <c r="N20" s="3">
        <v>0</v>
      </c>
      <c r="O20" s="3">
        <v>0</v>
      </c>
      <c r="P20" s="3">
        <v>8</v>
      </c>
      <c r="Q20" s="3">
        <v>7</v>
      </c>
      <c r="R20" s="3">
        <v>0</v>
      </c>
      <c r="S20" s="3">
        <v>0</v>
      </c>
      <c r="T20" s="3">
        <v>4.5</v>
      </c>
      <c r="U20" s="3">
        <v>0</v>
      </c>
      <c r="V20" s="3">
        <v>7.5</v>
      </c>
      <c r="W20" s="3">
        <v>0</v>
      </c>
    </row>
    <row r="21" spans="1:26" ht="14" x14ac:dyDescent="0.3">
      <c r="A21" s="11" t="s">
        <v>622</v>
      </c>
      <c r="B21" s="11" t="s">
        <v>396</v>
      </c>
      <c r="C21" s="133">
        <f t="shared" si="0"/>
        <v>0.97499999999999998</v>
      </c>
      <c r="D21" s="133">
        <f t="shared" si="1"/>
        <v>0.98333333333333328</v>
      </c>
      <c r="F21" s="3">
        <v>10</v>
      </c>
      <c r="G21" s="3">
        <v>10</v>
      </c>
      <c r="H21" s="3">
        <v>9.5</v>
      </c>
      <c r="I21" s="3">
        <v>10</v>
      </c>
      <c r="J21" s="3">
        <v>10</v>
      </c>
      <c r="K21" s="3">
        <v>10</v>
      </c>
      <c r="L21" s="3">
        <v>10</v>
      </c>
      <c r="M21" s="3">
        <v>10</v>
      </c>
      <c r="N21" s="3">
        <v>10</v>
      </c>
      <c r="O21" s="3">
        <v>10</v>
      </c>
      <c r="P21" s="3">
        <v>10</v>
      </c>
      <c r="Q21" s="3">
        <v>9.5</v>
      </c>
      <c r="R21" s="3">
        <v>9.5</v>
      </c>
      <c r="S21" s="3">
        <v>9</v>
      </c>
      <c r="T21" s="3">
        <v>9.5</v>
      </c>
      <c r="U21" s="3">
        <v>9.5</v>
      </c>
      <c r="V21" s="3">
        <v>9.5</v>
      </c>
      <c r="W21" s="3">
        <v>9.5</v>
      </c>
    </row>
    <row r="22" spans="1:26" ht="14" x14ac:dyDescent="0.3">
      <c r="A22" s="11" t="s">
        <v>623</v>
      </c>
      <c r="B22" s="11" t="s">
        <v>74</v>
      </c>
      <c r="C22" s="133">
        <f t="shared" si="0"/>
        <v>0.67222222222222228</v>
      </c>
      <c r="D22" s="133">
        <f t="shared" si="1"/>
        <v>0.80666666666666664</v>
      </c>
      <c r="F22" s="3">
        <v>9</v>
      </c>
      <c r="G22" s="3">
        <v>8</v>
      </c>
      <c r="H22" s="3">
        <v>10</v>
      </c>
      <c r="I22" s="3">
        <v>10</v>
      </c>
      <c r="J22" s="3">
        <v>9</v>
      </c>
      <c r="K22" s="3">
        <v>8</v>
      </c>
      <c r="L22" s="3">
        <v>0</v>
      </c>
      <c r="M22" s="3">
        <v>8</v>
      </c>
      <c r="N22" s="3">
        <v>10</v>
      </c>
      <c r="O22" s="3">
        <v>0</v>
      </c>
      <c r="P22" s="3">
        <v>10</v>
      </c>
      <c r="Q22" s="3">
        <v>0</v>
      </c>
      <c r="R22" s="3">
        <v>7</v>
      </c>
      <c r="S22" s="3">
        <v>7</v>
      </c>
      <c r="T22" s="3">
        <v>0</v>
      </c>
      <c r="U22" s="3">
        <v>8</v>
      </c>
      <c r="V22" s="3">
        <v>8</v>
      </c>
      <c r="W22" s="3">
        <v>9</v>
      </c>
    </row>
    <row r="23" spans="1:26" ht="14" x14ac:dyDescent="0.3">
      <c r="A23" s="11" t="s">
        <v>624</v>
      </c>
      <c r="B23" s="11" t="s">
        <v>625</v>
      </c>
      <c r="C23" s="133">
        <f t="shared" si="0"/>
        <v>0.77500000000000002</v>
      </c>
      <c r="D23" s="133">
        <f t="shared" si="1"/>
        <v>0.83</v>
      </c>
      <c r="F23" s="3">
        <v>8</v>
      </c>
      <c r="G23" s="3">
        <v>9</v>
      </c>
      <c r="H23" s="3">
        <v>7.5</v>
      </c>
      <c r="I23" s="3">
        <v>8</v>
      </c>
      <c r="J23" s="3">
        <v>9</v>
      </c>
      <c r="K23" s="3">
        <v>8</v>
      </c>
      <c r="L23" s="3">
        <v>9</v>
      </c>
      <c r="M23" s="3">
        <v>6.5</v>
      </c>
      <c r="N23" s="3">
        <v>9</v>
      </c>
      <c r="O23" s="3">
        <v>6.5</v>
      </c>
      <c r="P23" s="3">
        <v>9</v>
      </c>
      <c r="Q23" s="3">
        <v>7.5</v>
      </c>
      <c r="R23" s="3">
        <v>7</v>
      </c>
      <c r="S23" s="3">
        <v>9</v>
      </c>
      <c r="T23" s="3">
        <v>6</v>
      </c>
      <c r="U23" s="3">
        <v>9</v>
      </c>
      <c r="V23" s="3">
        <v>2.5</v>
      </c>
      <c r="W23" s="3">
        <v>9</v>
      </c>
      <c r="Z23" s="4" t="s">
        <v>633</v>
      </c>
    </row>
    <row r="24" spans="1:26" ht="14" x14ac:dyDescent="0.3">
      <c r="A24" s="11" t="s">
        <v>626</v>
      </c>
      <c r="B24" s="11" t="s">
        <v>64</v>
      </c>
      <c r="C24" s="133">
        <f t="shared" si="0"/>
        <v>0.81944444444444442</v>
      </c>
      <c r="D24" s="133">
        <f t="shared" si="1"/>
        <v>0.93</v>
      </c>
      <c r="F24" s="3">
        <v>9.5</v>
      </c>
      <c r="G24" s="3">
        <v>9</v>
      </c>
      <c r="H24" s="3">
        <v>9</v>
      </c>
      <c r="I24" s="3">
        <v>9</v>
      </c>
      <c r="J24" s="3">
        <v>9.5</v>
      </c>
      <c r="K24" s="3">
        <v>10</v>
      </c>
      <c r="L24" s="3">
        <v>10</v>
      </c>
      <c r="M24" s="3">
        <v>9</v>
      </c>
      <c r="N24" s="3">
        <v>10</v>
      </c>
      <c r="O24" s="3">
        <v>9.5</v>
      </c>
      <c r="P24" s="3">
        <v>9</v>
      </c>
      <c r="Q24" s="3">
        <v>9</v>
      </c>
      <c r="R24" s="3">
        <v>9</v>
      </c>
      <c r="S24" s="3">
        <v>8</v>
      </c>
      <c r="T24" s="3">
        <v>9</v>
      </c>
      <c r="U24" s="3">
        <v>9</v>
      </c>
      <c r="V24" s="3">
        <v>0</v>
      </c>
      <c r="W24" s="3">
        <v>0</v>
      </c>
    </row>
    <row r="25" spans="1:26" ht="14" x14ac:dyDescent="0.3">
      <c r="A25" s="11" t="s">
        <v>627</v>
      </c>
      <c r="B25" s="11" t="s">
        <v>628</v>
      </c>
      <c r="C25" s="133">
        <f t="shared" si="0"/>
        <v>0.55000000000000004</v>
      </c>
      <c r="D25" s="133">
        <f t="shared" si="1"/>
        <v>0.66</v>
      </c>
      <c r="F25" s="3">
        <v>8.5</v>
      </c>
      <c r="G25" s="3">
        <v>9</v>
      </c>
      <c r="H25" s="3">
        <v>8.5</v>
      </c>
      <c r="I25" s="3">
        <v>9</v>
      </c>
      <c r="J25" s="3">
        <v>5</v>
      </c>
      <c r="K25" s="3">
        <v>4</v>
      </c>
      <c r="L25" s="3">
        <v>9.5</v>
      </c>
      <c r="M25" s="3">
        <v>6</v>
      </c>
      <c r="N25" s="3">
        <v>9.5</v>
      </c>
      <c r="O25" s="3">
        <v>0</v>
      </c>
      <c r="P25" s="3">
        <v>9</v>
      </c>
      <c r="Q25" s="3">
        <v>0</v>
      </c>
      <c r="R25" s="3">
        <v>0</v>
      </c>
      <c r="S25" s="3">
        <v>0</v>
      </c>
      <c r="T25" s="3">
        <v>7.5</v>
      </c>
      <c r="U25" s="3">
        <v>4.5</v>
      </c>
      <c r="V25" s="3">
        <v>9</v>
      </c>
      <c r="W25" s="3">
        <v>0</v>
      </c>
    </row>
    <row r="26" spans="1:26" ht="14" x14ac:dyDescent="0.3">
      <c r="A26" s="11" t="s">
        <v>345</v>
      </c>
      <c r="B26" s="11" t="s">
        <v>629</v>
      </c>
      <c r="C26" s="133">
        <f t="shared" si="0"/>
        <v>0.8305555555555556</v>
      </c>
      <c r="D26" s="133">
        <f t="shared" si="1"/>
        <v>0.94333333333333336</v>
      </c>
      <c r="F26" s="3">
        <v>9</v>
      </c>
      <c r="G26" s="3">
        <v>10</v>
      </c>
      <c r="H26" s="3">
        <v>9</v>
      </c>
      <c r="I26" s="3">
        <v>9</v>
      </c>
      <c r="J26" s="3">
        <v>9.5</v>
      </c>
      <c r="K26" s="3">
        <v>10</v>
      </c>
      <c r="L26" s="3">
        <v>9.5</v>
      </c>
      <c r="M26" s="3">
        <v>9.5</v>
      </c>
      <c r="N26" s="3">
        <v>10</v>
      </c>
      <c r="O26" s="3">
        <v>8.5</v>
      </c>
      <c r="P26" s="3">
        <v>10</v>
      </c>
      <c r="Q26" s="3">
        <v>9.5</v>
      </c>
      <c r="R26" s="3">
        <v>8.5</v>
      </c>
      <c r="S26" s="3">
        <v>8</v>
      </c>
      <c r="T26" s="3">
        <v>9.5</v>
      </c>
      <c r="U26" s="3">
        <v>10</v>
      </c>
      <c r="V26" s="3">
        <v>0</v>
      </c>
      <c r="W26" s="3">
        <v>0</v>
      </c>
    </row>
    <row r="27" spans="1:26" ht="14" x14ac:dyDescent="0.3">
      <c r="A27" s="11" t="s">
        <v>630</v>
      </c>
      <c r="B27" s="11" t="s">
        <v>631</v>
      </c>
      <c r="C27" s="133">
        <f t="shared" si="0"/>
        <v>0.65833333333333333</v>
      </c>
      <c r="D27" s="133">
        <f t="shared" si="1"/>
        <v>0.74</v>
      </c>
      <c r="F27" s="3">
        <v>7.5</v>
      </c>
      <c r="G27" s="3">
        <v>7</v>
      </c>
      <c r="H27" s="3">
        <v>8.5</v>
      </c>
      <c r="I27" s="3">
        <v>0</v>
      </c>
      <c r="J27" s="3">
        <v>9</v>
      </c>
      <c r="K27" s="3">
        <v>7</v>
      </c>
      <c r="L27" s="3">
        <v>8</v>
      </c>
      <c r="M27" s="3">
        <v>7</v>
      </c>
      <c r="N27" s="3">
        <v>7</v>
      </c>
      <c r="O27" s="3">
        <v>7</v>
      </c>
      <c r="P27" s="3">
        <v>8</v>
      </c>
      <c r="Q27" s="3">
        <v>7</v>
      </c>
      <c r="R27" s="3">
        <v>6</v>
      </c>
      <c r="S27" s="3">
        <v>4</v>
      </c>
      <c r="T27" s="3">
        <v>6</v>
      </c>
      <c r="U27" s="3">
        <v>8</v>
      </c>
      <c r="V27" s="3">
        <v>3.5</v>
      </c>
      <c r="W27" s="3">
        <v>8</v>
      </c>
    </row>
    <row r="28" spans="1:26" s="99" customFormat="1" ht="14" x14ac:dyDescent="0.3">
      <c r="A28" s="97" t="s">
        <v>632</v>
      </c>
      <c r="B28" s="97" t="s">
        <v>94</v>
      </c>
      <c r="C28" s="135">
        <f t="shared" si="0"/>
        <v>0.36388888888888887</v>
      </c>
      <c r="D28" s="135">
        <f t="shared" si="1"/>
        <v>0.43666666666666665</v>
      </c>
      <c r="F28" s="99">
        <v>6</v>
      </c>
      <c r="G28" s="99">
        <v>0</v>
      </c>
      <c r="H28" s="99">
        <v>4</v>
      </c>
      <c r="I28" s="99">
        <v>6</v>
      </c>
      <c r="J28" s="99">
        <v>4</v>
      </c>
      <c r="K28" s="99">
        <v>7</v>
      </c>
      <c r="L28" s="99">
        <v>0</v>
      </c>
      <c r="M28" s="99">
        <v>7</v>
      </c>
      <c r="N28" s="99">
        <v>8</v>
      </c>
      <c r="O28" s="99">
        <v>0</v>
      </c>
      <c r="P28" s="99">
        <v>9</v>
      </c>
      <c r="Q28" s="99">
        <v>8</v>
      </c>
      <c r="R28" s="99">
        <v>6.5</v>
      </c>
      <c r="S28" s="99">
        <v>0</v>
      </c>
      <c r="Z28" s="100"/>
    </row>
    <row r="29" spans="1:26" ht="14" x14ac:dyDescent="0.3">
      <c r="A29" s="11" t="s">
        <v>633</v>
      </c>
      <c r="B29" s="11" t="s">
        <v>615</v>
      </c>
      <c r="C29" s="133">
        <f t="shared" si="0"/>
        <v>0.50555555555555554</v>
      </c>
      <c r="D29" s="133">
        <f t="shared" si="1"/>
        <v>0.60666666666666669</v>
      </c>
      <c r="F29" s="3">
        <v>8.5</v>
      </c>
      <c r="G29" s="3">
        <v>9</v>
      </c>
      <c r="H29" s="3">
        <v>7.5</v>
      </c>
      <c r="I29" s="3">
        <v>8</v>
      </c>
      <c r="J29" s="3">
        <v>9</v>
      </c>
      <c r="K29" s="3">
        <v>8</v>
      </c>
      <c r="L29" s="3">
        <v>7.5</v>
      </c>
      <c r="M29" s="3">
        <v>6.5</v>
      </c>
      <c r="N29" s="3">
        <v>9.5</v>
      </c>
      <c r="O29" s="3">
        <v>0</v>
      </c>
      <c r="P29" s="3">
        <v>0</v>
      </c>
      <c r="Q29" s="3">
        <v>0</v>
      </c>
      <c r="R29" s="3">
        <v>0</v>
      </c>
      <c r="S29" s="3">
        <v>0</v>
      </c>
      <c r="T29" s="3">
        <v>0</v>
      </c>
      <c r="U29" s="3">
        <v>9.5</v>
      </c>
      <c r="V29" s="3">
        <v>0</v>
      </c>
      <c r="W29" s="3">
        <v>8</v>
      </c>
      <c r="Z29" s="4" t="s">
        <v>624</v>
      </c>
    </row>
    <row r="30" spans="1:26" ht="14" x14ac:dyDescent="0.3">
      <c r="A30" s="11" t="s">
        <v>634</v>
      </c>
      <c r="B30" s="11" t="s">
        <v>718</v>
      </c>
      <c r="C30" s="133">
        <f t="shared" si="0"/>
        <v>0.21944444444444444</v>
      </c>
      <c r="D30" s="133">
        <f t="shared" si="1"/>
        <v>0.26333333333333331</v>
      </c>
      <c r="F30" s="3">
        <v>0</v>
      </c>
      <c r="G30" s="3">
        <v>0</v>
      </c>
      <c r="H30" s="3">
        <v>4</v>
      </c>
      <c r="I30" s="3">
        <v>8</v>
      </c>
      <c r="J30" s="3">
        <v>8</v>
      </c>
      <c r="K30" s="3">
        <v>0</v>
      </c>
      <c r="L30" s="3">
        <v>6</v>
      </c>
      <c r="M30" s="3">
        <v>0</v>
      </c>
      <c r="N30" s="3">
        <v>0</v>
      </c>
      <c r="O30" s="3">
        <v>0</v>
      </c>
      <c r="P30" s="3">
        <v>7</v>
      </c>
      <c r="Q30" s="3">
        <v>0</v>
      </c>
      <c r="R30" s="3">
        <v>0</v>
      </c>
      <c r="S30" s="3">
        <v>0</v>
      </c>
      <c r="T30" s="3">
        <v>2</v>
      </c>
      <c r="U30" s="3">
        <v>4.5</v>
      </c>
      <c r="V30" s="3">
        <v>0</v>
      </c>
      <c r="W30" s="3">
        <v>0</v>
      </c>
    </row>
  </sheetData>
  <phoneticPr fontId="1" type="noConversion"/>
  <printOptions gridLines="1"/>
  <pageMargins left="0.75" right="0.75" top="1" bottom="1" header="0.5" footer="0.5"/>
  <pageSetup scale="42" orientation="portrait" r:id="rId1"/>
  <headerFooter alignWithMargins="0"/>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L30"/>
  <sheetViews>
    <sheetView topLeftCell="A2" zoomScale="80" zoomScaleNormal="80" workbookViewId="0">
      <selection activeCell="D2" sqref="D1:D1048576"/>
    </sheetView>
  </sheetViews>
  <sheetFormatPr defaultRowHeight="14" x14ac:dyDescent="0.3"/>
  <cols>
    <col min="1" max="1" width="10" style="11" bestFit="1" customWidth="1"/>
    <col min="2" max="3" width="8.7265625" style="11"/>
    <col min="4" max="4" width="6.1796875" style="11" bestFit="1" customWidth="1"/>
    <col min="5" max="5" width="1.36328125" style="11" customWidth="1"/>
    <col min="6" max="11" width="3.26953125" style="11" customWidth="1"/>
    <col min="12" max="12" width="3.26953125" style="85" customWidth="1"/>
    <col min="13" max="18" width="3.26953125" style="11" customWidth="1"/>
    <col min="19" max="19" width="3.1796875" style="11" customWidth="1"/>
    <col min="20" max="38" width="3.26953125" style="11" customWidth="1"/>
    <col min="39" max="16384" width="8.7265625" style="11"/>
  </cols>
  <sheetData>
    <row r="1" spans="1:38" s="1" customFormat="1" x14ac:dyDescent="0.3">
      <c r="A1" s="11" t="s">
        <v>643</v>
      </c>
      <c r="B1" s="11">
        <f>COUNTA(F3:AN3)</f>
        <v>33</v>
      </c>
      <c r="C1" s="63" t="s">
        <v>636</v>
      </c>
      <c r="D1">
        <v>2</v>
      </c>
      <c r="E1"/>
      <c r="F1" s="1" t="s">
        <v>645</v>
      </c>
      <c r="H1" s="1" t="s">
        <v>646</v>
      </c>
      <c r="J1" s="1" t="s">
        <v>750</v>
      </c>
      <c r="L1" s="83"/>
      <c r="M1" s="1" t="s">
        <v>751</v>
      </c>
      <c r="P1" s="1" t="s">
        <v>752</v>
      </c>
      <c r="Q1" s="1" t="s">
        <v>756</v>
      </c>
      <c r="T1" s="1" t="s">
        <v>757</v>
      </c>
      <c r="W1" s="1" t="s">
        <v>760</v>
      </c>
      <c r="Y1" s="1" t="s">
        <v>761</v>
      </c>
      <c r="AB1" s="1" t="s">
        <v>762</v>
      </c>
      <c r="AD1" s="1" t="s">
        <v>764</v>
      </c>
      <c r="AG1" s="1" t="s">
        <v>767</v>
      </c>
    </row>
    <row r="2" spans="1:38" s="1" customFormat="1" x14ac:dyDescent="0.3">
      <c r="A2" s="11" t="s">
        <v>637</v>
      </c>
      <c r="B2" s="11">
        <f>COUNT(F4:AN4)</f>
        <v>30</v>
      </c>
      <c r="C2" s="34" t="s">
        <v>638</v>
      </c>
      <c r="D2" s="26">
        <v>4</v>
      </c>
      <c r="E2" s="26"/>
      <c r="L2" s="83"/>
    </row>
    <row r="3" spans="1:38" s="10" customFormat="1" x14ac:dyDescent="0.3">
      <c r="A3" s="37" t="s">
        <v>0</v>
      </c>
      <c r="B3" s="37" t="s">
        <v>72</v>
      </c>
      <c r="C3" s="10" t="s">
        <v>3</v>
      </c>
      <c r="D3" s="10" t="s">
        <v>13</v>
      </c>
      <c r="F3" s="10">
        <v>1</v>
      </c>
      <c r="G3" s="10">
        <v>2</v>
      </c>
      <c r="H3" s="82">
        <v>3</v>
      </c>
      <c r="I3" s="82">
        <v>4</v>
      </c>
      <c r="J3" s="10">
        <v>5</v>
      </c>
      <c r="K3" s="10">
        <v>6</v>
      </c>
      <c r="L3" s="84">
        <v>7</v>
      </c>
      <c r="M3" s="82">
        <v>8</v>
      </c>
      <c r="N3" s="82">
        <v>9</v>
      </c>
      <c r="O3" s="82">
        <v>10</v>
      </c>
      <c r="P3" s="10">
        <v>11</v>
      </c>
      <c r="Q3" s="82">
        <v>12</v>
      </c>
      <c r="R3" s="82">
        <v>13</v>
      </c>
      <c r="S3" s="82">
        <v>14</v>
      </c>
      <c r="T3" s="10">
        <v>15</v>
      </c>
      <c r="U3" s="10">
        <v>16</v>
      </c>
      <c r="V3" s="10">
        <v>17</v>
      </c>
      <c r="W3" s="82">
        <v>18</v>
      </c>
      <c r="X3" s="82">
        <v>19</v>
      </c>
      <c r="Y3" s="10">
        <v>20</v>
      </c>
      <c r="Z3" s="10">
        <v>21</v>
      </c>
      <c r="AA3" s="10">
        <v>22</v>
      </c>
      <c r="AB3" s="82">
        <v>23</v>
      </c>
      <c r="AC3" s="82">
        <v>24</v>
      </c>
      <c r="AD3" s="10">
        <v>25</v>
      </c>
      <c r="AE3" s="10">
        <v>26</v>
      </c>
      <c r="AF3" s="10">
        <v>27</v>
      </c>
      <c r="AG3" s="82">
        <v>28</v>
      </c>
      <c r="AH3" s="82">
        <v>29</v>
      </c>
      <c r="AI3" s="82">
        <v>30</v>
      </c>
      <c r="AJ3" s="10">
        <v>31</v>
      </c>
      <c r="AK3" s="10">
        <v>32</v>
      </c>
      <c r="AL3" s="10">
        <v>33</v>
      </c>
    </row>
    <row r="4" spans="1:38" s="36" customFormat="1" x14ac:dyDescent="0.3">
      <c r="A4" s="11" t="s">
        <v>609</v>
      </c>
      <c r="B4" s="11" t="s">
        <v>402</v>
      </c>
      <c r="C4" s="44">
        <f>SUM(F4:AL4)/($B$2*$D$1)</f>
        <v>0.9</v>
      </c>
      <c r="D4" s="18">
        <f>(SUM(F4:AN4)-SMALL(F4:AN4,1)-SMALL(F4:AN4,2)-SMALL(F4:AN4,3)-SMALL(F4:AN4,4))/(($B$2-$D$2)*2)</f>
        <v>1</v>
      </c>
      <c r="F4" s="64">
        <v>2</v>
      </c>
      <c r="G4" s="64">
        <v>2</v>
      </c>
      <c r="H4" s="64">
        <v>2</v>
      </c>
      <c r="I4" s="64">
        <v>2</v>
      </c>
      <c r="J4" s="64">
        <v>2</v>
      </c>
      <c r="K4" s="64">
        <v>2</v>
      </c>
      <c r="L4" s="83">
        <v>2</v>
      </c>
      <c r="M4" s="1">
        <v>0</v>
      </c>
      <c r="N4">
        <v>2</v>
      </c>
      <c r="O4">
        <v>2</v>
      </c>
      <c r="P4" s="43">
        <v>2</v>
      </c>
      <c r="Q4" s="43">
        <v>2</v>
      </c>
      <c r="R4" s="104">
        <v>2</v>
      </c>
      <c r="S4" s="104">
        <v>2</v>
      </c>
      <c r="T4" s="43">
        <v>2</v>
      </c>
      <c r="U4" s="43">
        <v>2</v>
      </c>
      <c r="V4" s="43">
        <v>2</v>
      </c>
      <c r="W4" s="64">
        <v>2</v>
      </c>
      <c r="X4" s="64">
        <v>2</v>
      </c>
      <c r="Y4" s="64">
        <v>2</v>
      </c>
      <c r="Z4" s="64">
        <v>2</v>
      </c>
      <c r="AA4" s="64">
        <v>2</v>
      </c>
      <c r="AB4" s="64"/>
      <c r="AC4" s="64">
        <v>2</v>
      </c>
      <c r="AD4" s="43">
        <v>2</v>
      </c>
      <c r="AE4" s="64">
        <v>2</v>
      </c>
      <c r="AF4" s="1">
        <v>0</v>
      </c>
      <c r="AG4" s="1">
        <v>0</v>
      </c>
      <c r="AH4" s="1">
        <v>2</v>
      </c>
      <c r="AI4" s="1">
        <v>2</v>
      </c>
      <c r="AJ4" s="1">
        <v>2</v>
      </c>
      <c r="AK4" s="64"/>
      <c r="AL4" s="64"/>
    </row>
    <row r="5" spans="1:38" x14ac:dyDescent="0.3">
      <c r="A5" s="11" t="s">
        <v>186</v>
      </c>
      <c r="B5" s="11" t="s">
        <v>610</v>
      </c>
      <c r="C5" s="44">
        <f t="shared" ref="C5:C30" si="0">SUM(F5:AL5)/($B$2*$D$1)</f>
        <v>0.69166666666666665</v>
      </c>
      <c r="D5" s="18">
        <f t="shared" ref="D5:D30" si="1">(SUM(F5:AN5)-SMALL(F5:AN5,1)-SMALL(F5:AN5,2)-SMALL(F5:AN5,3)-SMALL(F5:AN5,4))/(($B$2-$D$2)*2)</f>
        <v>0.79807692307692313</v>
      </c>
      <c r="F5" s="64">
        <v>2</v>
      </c>
      <c r="G5" s="64">
        <v>0</v>
      </c>
      <c r="H5" s="64">
        <v>2</v>
      </c>
      <c r="I5" s="1">
        <v>0</v>
      </c>
      <c r="J5" s="64">
        <v>2</v>
      </c>
      <c r="K5" s="64">
        <v>2</v>
      </c>
      <c r="L5" s="83">
        <v>2</v>
      </c>
      <c r="M5">
        <v>2</v>
      </c>
      <c r="N5">
        <v>2</v>
      </c>
      <c r="O5">
        <v>2</v>
      </c>
      <c r="P5" s="1">
        <v>1.5</v>
      </c>
      <c r="Q5" s="1">
        <v>0</v>
      </c>
      <c r="R5" s="1">
        <v>0</v>
      </c>
      <c r="S5" s="104">
        <v>2</v>
      </c>
      <c r="T5" s="43">
        <v>2</v>
      </c>
      <c r="U5" s="43">
        <v>2</v>
      </c>
      <c r="V5" s="1">
        <v>2</v>
      </c>
      <c r="W5" s="1">
        <v>2</v>
      </c>
      <c r="X5" s="1">
        <v>2</v>
      </c>
      <c r="Y5" s="1">
        <v>2</v>
      </c>
      <c r="Z5" s="1">
        <v>0</v>
      </c>
      <c r="AA5" s="1">
        <v>0</v>
      </c>
      <c r="AC5" s="1">
        <v>0</v>
      </c>
      <c r="AD5" s="1">
        <v>2</v>
      </c>
      <c r="AE5" s="69">
        <v>2</v>
      </c>
      <c r="AF5" s="1">
        <v>2</v>
      </c>
      <c r="AG5" s="1">
        <v>0</v>
      </c>
      <c r="AH5" s="1">
        <v>0</v>
      </c>
      <c r="AI5" s="1">
        <v>2</v>
      </c>
      <c r="AJ5" s="1">
        <v>2</v>
      </c>
    </row>
    <row r="6" spans="1:38" x14ac:dyDescent="0.3">
      <c r="A6" s="70" t="s">
        <v>611</v>
      </c>
      <c r="B6" s="70" t="s">
        <v>149</v>
      </c>
      <c r="C6" s="44">
        <f t="shared" si="0"/>
        <v>0.8</v>
      </c>
      <c r="D6" s="18">
        <f t="shared" si="1"/>
        <v>0.92307692307692313</v>
      </c>
      <c r="F6" s="64">
        <v>2</v>
      </c>
      <c r="G6" s="64">
        <v>2</v>
      </c>
      <c r="H6" s="64">
        <v>2</v>
      </c>
      <c r="I6" s="64">
        <v>2</v>
      </c>
      <c r="J6" s="64">
        <v>0</v>
      </c>
      <c r="K6" s="64">
        <v>2</v>
      </c>
      <c r="L6" s="83">
        <v>2</v>
      </c>
      <c r="M6">
        <v>2</v>
      </c>
      <c r="N6">
        <v>2</v>
      </c>
      <c r="O6">
        <v>2</v>
      </c>
      <c r="P6" s="1">
        <v>2</v>
      </c>
      <c r="Q6" s="43">
        <v>2</v>
      </c>
      <c r="R6" s="1">
        <v>2</v>
      </c>
      <c r="S6" s="104">
        <v>2</v>
      </c>
      <c r="T6" s="43">
        <v>2</v>
      </c>
      <c r="U6" s="43">
        <v>2</v>
      </c>
      <c r="V6" s="1">
        <v>2</v>
      </c>
      <c r="W6" s="1">
        <v>2</v>
      </c>
      <c r="X6" s="1">
        <v>0</v>
      </c>
      <c r="Y6" s="1">
        <v>2</v>
      </c>
      <c r="Z6" s="1">
        <v>0</v>
      </c>
      <c r="AA6" s="64">
        <v>2</v>
      </c>
      <c r="AC6" s="1">
        <v>0</v>
      </c>
      <c r="AD6" s="1">
        <v>0</v>
      </c>
      <c r="AE6" s="69">
        <v>2</v>
      </c>
      <c r="AF6" s="1">
        <v>2</v>
      </c>
      <c r="AG6" s="1">
        <v>2</v>
      </c>
      <c r="AH6" s="1">
        <v>0</v>
      </c>
      <c r="AI6" s="1">
        <v>2</v>
      </c>
      <c r="AJ6" s="1">
        <v>2</v>
      </c>
    </row>
    <row r="7" spans="1:38" x14ac:dyDescent="0.3">
      <c r="A7" s="11" t="s">
        <v>291</v>
      </c>
      <c r="B7" s="11" t="s">
        <v>430</v>
      </c>
      <c r="C7" s="44">
        <f t="shared" si="0"/>
        <v>0.83333333333333337</v>
      </c>
      <c r="D7" s="18">
        <f t="shared" si="1"/>
        <v>0.96153846153846156</v>
      </c>
      <c r="F7" s="64">
        <v>2</v>
      </c>
      <c r="G7" s="64">
        <v>2</v>
      </c>
      <c r="H7" s="64">
        <v>2</v>
      </c>
      <c r="I7" s="64">
        <v>2</v>
      </c>
      <c r="J7" s="64">
        <v>2</v>
      </c>
      <c r="K7" s="64">
        <v>2</v>
      </c>
      <c r="L7" s="83">
        <v>2</v>
      </c>
      <c r="M7">
        <v>2</v>
      </c>
      <c r="N7">
        <v>2</v>
      </c>
      <c r="O7">
        <v>2</v>
      </c>
      <c r="P7" s="1">
        <v>0</v>
      </c>
      <c r="Q7" s="43">
        <v>2</v>
      </c>
      <c r="R7" s="1">
        <v>2</v>
      </c>
      <c r="S7" s="104">
        <v>2</v>
      </c>
      <c r="T7" s="43">
        <v>2</v>
      </c>
      <c r="U7" s="43">
        <v>2</v>
      </c>
      <c r="V7" s="1">
        <v>2</v>
      </c>
      <c r="W7" s="1">
        <v>2</v>
      </c>
      <c r="X7" s="1">
        <v>0</v>
      </c>
      <c r="Y7" s="1">
        <v>2</v>
      </c>
      <c r="Z7" s="1">
        <v>2</v>
      </c>
      <c r="AA7" s="64">
        <v>2</v>
      </c>
      <c r="AC7" s="1">
        <v>0</v>
      </c>
      <c r="AD7" s="1">
        <v>2</v>
      </c>
      <c r="AE7" s="69">
        <v>2</v>
      </c>
      <c r="AF7" s="1">
        <v>0</v>
      </c>
      <c r="AG7" s="1">
        <v>2</v>
      </c>
      <c r="AH7" s="1">
        <v>2</v>
      </c>
      <c r="AI7" s="1">
        <v>2</v>
      </c>
      <c r="AJ7" s="1">
        <v>0</v>
      </c>
    </row>
    <row r="8" spans="1:38" x14ac:dyDescent="0.3">
      <c r="A8" s="11" t="s">
        <v>612</v>
      </c>
      <c r="B8" s="11" t="s">
        <v>706</v>
      </c>
      <c r="C8" s="44">
        <f t="shared" si="0"/>
        <v>0.92500000000000004</v>
      </c>
      <c r="D8" s="18">
        <f t="shared" si="1"/>
        <v>1</v>
      </c>
      <c r="F8" s="64">
        <v>2</v>
      </c>
      <c r="G8" s="64">
        <v>2</v>
      </c>
      <c r="H8" s="64">
        <v>2</v>
      </c>
      <c r="I8" s="64">
        <v>2</v>
      </c>
      <c r="J8" s="64">
        <v>2</v>
      </c>
      <c r="K8" s="64">
        <v>2</v>
      </c>
      <c r="L8" s="83">
        <v>2</v>
      </c>
      <c r="M8">
        <v>2</v>
      </c>
      <c r="N8">
        <v>2</v>
      </c>
      <c r="O8">
        <v>2</v>
      </c>
      <c r="P8" s="1">
        <v>2</v>
      </c>
      <c r="Q8" s="43">
        <v>2</v>
      </c>
      <c r="R8" s="1">
        <v>2</v>
      </c>
      <c r="S8" s="104">
        <v>2</v>
      </c>
      <c r="T8" s="43">
        <v>2</v>
      </c>
      <c r="U8" s="43">
        <v>2</v>
      </c>
      <c r="V8" s="1">
        <v>2</v>
      </c>
      <c r="W8" s="1">
        <v>2</v>
      </c>
      <c r="X8" s="1">
        <v>2</v>
      </c>
      <c r="Y8" s="1">
        <v>2</v>
      </c>
      <c r="Z8" s="1">
        <v>2</v>
      </c>
      <c r="AA8" s="64">
        <v>2</v>
      </c>
      <c r="AC8" s="11">
        <v>2</v>
      </c>
      <c r="AD8" s="1">
        <v>0</v>
      </c>
      <c r="AE8" s="69">
        <v>2</v>
      </c>
      <c r="AF8" s="1">
        <v>2</v>
      </c>
      <c r="AG8" s="1">
        <v>1</v>
      </c>
      <c r="AH8" s="1">
        <v>2</v>
      </c>
      <c r="AI8" s="1">
        <v>2</v>
      </c>
      <c r="AJ8" s="1">
        <v>0.5</v>
      </c>
    </row>
    <row r="9" spans="1:38" x14ac:dyDescent="0.3">
      <c r="A9" s="11" t="s">
        <v>613</v>
      </c>
      <c r="B9" s="11" t="s">
        <v>531</v>
      </c>
      <c r="C9" s="44">
        <f t="shared" si="0"/>
        <v>0.82499999999999996</v>
      </c>
      <c r="D9" s="18">
        <f t="shared" si="1"/>
        <v>0.94230769230769229</v>
      </c>
      <c r="F9" s="64">
        <v>2</v>
      </c>
      <c r="G9" s="64">
        <v>2</v>
      </c>
      <c r="H9" s="64">
        <v>2</v>
      </c>
      <c r="I9" s="1">
        <v>0</v>
      </c>
      <c r="J9" s="64">
        <v>2</v>
      </c>
      <c r="K9" s="64">
        <v>2</v>
      </c>
      <c r="L9" s="83">
        <v>2</v>
      </c>
      <c r="M9">
        <v>2</v>
      </c>
      <c r="N9">
        <v>2</v>
      </c>
      <c r="O9">
        <v>2</v>
      </c>
      <c r="P9" s="1">
        <v>0</v>
      </c>
      <c r="Q9" s="43">
        <v>2</v>
      </c>
      <c r="R9" s="1">
        <v>2</v>
      </c>
      <c r="S9" s="104">
        <v>2</v>
      </c>
      <c r="T9" s="43">
        <v>0.5</v>
      </c>
      <c r="U9" s="43">
        <v>2</v>
      </c>
      <c r="V9" s="1">
        <v>1</v>
      </c>
      <c r="W9" s="1">
        <v>2</v>
      </c>
      <c r="X9" s="1">
        <v>2</v>
      </c>
      <c r="Y9" s="1">
        <v>2</v>
      </c>
      <c r="Z9" s="1">
        <v>2</v>
      </c>
      <c r="AA9" s="1">
        <v>1.5</v>
      </c>
      <c r="AC9" s="1">
        <v>0</v>
      </c>
      <c r="AD9" s="1">
        <v>2</v>
      </c>
      <c r="AE9" s="43">
        <v>0.5</v>
      </c>
      <c r="AF9" s="1">
        <v>2</v>
      </c>
      <c r="AG9" s="1">
        <v>2</v>
      </c>
      <c r="AH9" s="1">
        <v>2</v>
      </c>
      <c r="AI9" s="1">
        <v>2</v>
      </c>
      <c r="AJ9" s="1">
        <v>2</v>
      </c>
    </row>
    <row r="10" spans="1:38" x14ac:dyDescent="0.3">
      <c r="A10" s="11" t="s">
        <v>614</v>
      </c>
      <c r="B10" s="11" t="s">
        <v>615</v>
      </c>
      <c r="C10" s="44">
        <f t="shared" si="0"/>
        <v>0.92500000000000004</v>
      </c>
      <c r="D10" s="18">
        <f t="shared" si="1"/>
        <v>1</v>
      </c>
      <c r="F10" s="64">
        <v>2</v>
      </c>
      <c r="G10" s="64">
        <v>2</v>
      </c>
      <c r="H10" s="64">
        <v>2</v>
      </c>
      <c r="I10" s="64">
        <v>2</v>
      </c>
      <c r="J10" s="64">
        <v>2</v>
      </c>
      <c r="K10" s="64">
        <v>2</v>
      </c>
      <c r="L10" s="83">
        <v>2</v>
      </c>
      <c r="M10">
        <v>2</v>
      </c>
      <c r="N10">
        <v>2</v>
      </c>
      <c r="O10">
        <v>2</v>
      </c>
      <c r="P10" s="1">
        <v>0</v>
      </c>
      <c r="Q10" s="43">
        <v>2</v>
      </c>
      <c r="R10" s="1">
        <v>2</v>
      </c>
      <c r="S10" s="104">
        <v>2</v>
      </c>
      <c r="T10" s="43">
        <v>2</v>
      </c>
      <c r="U10" s="43">
        <v>2</v>
      </c>
      <c r="V10" s="1">
        <v>0</v>
      </c>
      <c r="W10" s="1">
        <v>2</v>
      </c>
      <c r="X10" s="1">
        <v>2</v>
      </c>
      <c r="Y10" s="1">
        <v>2</v>
      </c>
      <c r="Z10" s="1">
        <v>2</v>
      </c>
      <c r="AA10" s="64">
        <v>2</v>
      </c>
      <c r="AC10" s="64">
        <v>1.5</v>
      </c>
      <c r="AD10" s="1">
        <v>2</v>
      </c>
      <c r="AE10" s="69">
        <v>2</v>
      </c>
      <c r="AF10" s="1">
        <v>2</v>
      </c>
      <c r="AG10" s="1">
        <v>2</v>
      </c>
      <c r="AH10" s="1">
        <v>2</v>
      </c>
      <c r="AI10" s="1">
        <v>2</v>
      </c>
      <c r="AJ10" s="1">
        <v>2</v>
      </c>
    </row>
    <row r="11" spans="1:38" x14ac:dyDescent="0.3">
      <c r="A11" s="11" t="s">
        <v>616</v>
      </c>
      <c r="B11" s="11" t="s">
        <v>522</v>
      </c>
      <c r="C11" s="44">
        <f t="shared" si="0"/>
        <v>0.90833333333333333</v>
      </c>
      <c r="D11" s="18">
        <f t="shared" si="1"/>
        <v>1</v>
      </c>
      <c r="F11" s="64">
        <v>2</v>
      </c>
      <c r="G11" s="64">
        <v>2</v>
      </c>
      <c r="H11" s="64">
        <v>2</v>
      </c>
      <c r="I11" s="64">
        <v>2</v>
      </c>
      <c r="J11" s="64">
        <v>2</v>
      </c>
      <c r="K11" s="64">
        <v>2</v>
      </c>
      <c r="L11" s="83">
        <v>2</v>
      </c>
      <c r="M11">
        <v>2</v>
      </c>
      <c r="N11">
        <v>2</v>
      </c>
      <c r="O11">
        <v>2</v>
      </c>
      <c r="P11" s="64">
        <v>1</v>
      </c>
      <c r="Q11" s="43">
        <v>2</v>
      </c>
      <c r="R11" s="1">
        <v>2</v>
      </c>
      <c r="S11" s="104">
        <v>2</v>
      </c>
      <c r="T11" s="43">
        <v>2</v>
      </c>
      <c r="U11" s="43">
        <v>2</v>
      </c>
      <c r="V11" s="1">
        <v>2</v>
      </c>
      <c r="W11" s="1">
        <v>2</v>
      </c>
      <c r="X11" s="1">
        <v>0</v>
      </c>
      <c r="Y11" s="1">
        <v>2</v>
      </c>
      <c r="Z11" s="1">
        <v>2</v>
      </c>
      <c r="AA11" s="64">
        <v>2</v>
      </c>
      <c r="AC11" s="11">
        <v>2</v>
      </c>
      <c r="AD11" s="1">
        <v>2</v>
      </c>
      <c r="AE11" s="69">
        <v>0</v>
      </c>
      <c r="AF11" s="1">
        <v>2</v>
      </c>
      <c r="AG11" s="1">
        <v>2</v>
      </c>
      <c r="AH11" s="1">
        <v>2</v>
      </c>
      <c r="AI11" s="64">
        <v>1.5</v>
      </c>
      <c r="AJ11" s="1">
        <v>2</v>
      </c>
    </row>
    <row r="12" spans="1:38" x14ac:dyDescent="0.3">
      <c r="A12" s="11" t="s">
        <v>647</v>
      </c>
      <c r="B12" s="11" t="s">
        <v>648</v>
      </c>
      <c r="C12" s="44">
        <f t="shared" si="0"/>
        <v>0.6333333333333333</v>
      </c>
      <c r="D12" s="18">
        <f t="shared" si="1"/>
        <v>0.73076923076923073</v>
      </c>
      <c r="F12" s="64">
        <v>2</v>
      </c>
      <c r="G12" s="64">
        <v>2</v>
      </c>
      <c r="H12" s="64">
        <v>0</v>
      </c>
      <c r="I12" s="64">
        <v>2</v>
      </c>
      <c r="J12" s="64">
        <v>2</v>
      </c>
      <c r="K12" s="64">
        <v>2</v>
      </c>
      <c r="L12" s="83">
        <v>0</v>
      </c>
      <c r="M12">
        <v>2</v>
      </c>
      <c r="N12">
        <v>2</v>
      </c>
      <c r="O12" s="1">
        <v>0</v>
      </c>
      <c r="P12" s="1">
        <v>2</v>
      </c>
      <c r="Q12" s="43">
        <v>2</v>
      </c>
      <c r="R12" s="1">
        <v>0</v>
      </c>
      <c r="S12" s="1">
        <v>0</v>
      </c>
      <c r="T12" s="43">
        <v>2</v>
      </c>
      <c r="U12" s="1">
        <v>0</v>
      </c>
      <c r="V12" s="1">
        <v>0</v>
      </c>
      <c r="W12" s="1">
        <v>0</v>
      </c>
      <c r="X12" s="1">
        <v>2</v>
      </c>
      <c r="Y12" s="1">
        <v>0</v>
      </c>
      <c r="Z12" s="1">
        <v>2</v>
      </c>
      <c r="AA12" s="1">
        <v>0</v>
      </c>
      <c r="AC12" s="11">
        <v>2</v>
      </c>
      <c r="AD12" s="1">
        <v>2</v>
      </c>
      <c r="AE12" s="69">
        <v>2</v>
      </c>
      <c r="AF12" s="1">
        <v>2</v>
      </c>
      <c r="AG12" s="1">
        <v>2</v>
      </c>
      <c r="AH12" s="1">
        <v>2</v>
      </c>
      <c r="AI12" s="1">
        <v>2</v>
      </c>
      <c r="AJ12" s="1">
        <v>0</v>
      </c>
    </row>
    <row r="13" spans="1:38" x14ac:dyDescent="0.3">
      <c r="A13" s="11" t="s">
        <v>617</v>
      </c>
      <c r="B13" s="11" t="s">
        <v>448</v>
      </c>
      <c r="C13" s="44">
        <f t="shared" si="0"/>
        <v>0.97499999999999998</v>
      </c>
      <c r="D13" s="18">
        <f t="shared" si="1"/>
        <v>1</v>
      </c>
      <c r="F13" s="64">
        <v>2</v>
      </c>
      <c r="G13" s="64">
        <v>2</v>
      </c>
      <c r="H13" s="64">
        <v>2</v>
      </c>
      <c r="I13" s="64">
        <v>2</v>
      </c>
      <c r="J13" s="64">
        <v>2</v>
      </c>
      <c r="K13" s="64">
        <v>2</v>
      </c>
      <c r="L13" s="83">
        <v>2</v>
      </c>
      <c r="M13">
        <v>2</v>
      </c>
      <c r="N13">
        <v>2</v>
      </c>
      <c r="O13">
        <v>2</v>
      </c>
      <c r="P13" s="1">
        <v>2</v>
      </c>
      <c r="Q13" s="43">
        <v>2</v>
      </c>
      <c r="R13" s="1">
        <v>2</v>
      </c>
      <c r="S13" s="104">
        <v>2</v>
      </c>
      <c r="T13" s="43">
        <v>2</v>
      </c>
      <c r="U13" s="43">
        <v>2</v>
      </c>
      <c r="V13" s="1">
        <v>2</v>
      </c>
      <c r="W13" s="1">
        <v>2</v>
      </c>
      <c r="X13" s="1">
        <v>2</v>
      </c>
      <c r="Y13" s="1">
        <v>2</v>
      </c>
      <c r="Z13" s="1">
        <v>2</v>
      </c>
      <c r="AA13" s="64">
        <v>2</v>
      </c>
      <c r="AC13" s="43">
        <v>0.5</v>
      </c>
      <c r="AD13" s="1">
        <v>2</v>
      </c>
      <c r="AE13" s="69">
        <v>2</v>
      </c>
      <c r="AF13" s="1">
        <v>2</v>
      </c>
      <c r="AG13" s="1">
        <v>2</v>
      </c>
      <c r="AH13" s="1">
        <v>2</v>
      </c>
      <c r="AI13" s="1">
        <v>2</v>
      </c>
      <c r="AJ13" s="1">
        <v>2</v>
      </c>
    </row>
    <row r="14" spans="1:38" s="97" customFormat="1" x14ac:dyDescent="0.3">
      <c r="A14" s="97" t="s">
        <v>242</v>
      </c>
      <c r="B14" s="97" t="s">
        <v>527</v>
      </c>
      <c r="C14" s="93">
        <f t="shared" si="0"/>
        <v>0.15</v>
      </c>
      <c r="D14" s="136">
        <f t="shared" si="1"/>
        <v>0.17307692307692307</v>
      </c>
      <c r="F14" s="101">
        <v>2</v>
      </c>
      <c r="G14" s="101">
        <v>2</v>
      </c>
      <c r="H14" s="101">
        <v>2</v>
      </c>
      <c r="I14" s="101">
        <v>0</v>
      </c>
      <c r="J14" s="101">
        <v>2</v>
      </c>
      <c r="K14" s="101">
        <v>1</v>
      </c>
      <c r="L14" s="102">
        <v>0</v>
      </c>
      <c r="M14" s="86">
        <v>0</v>
      </c>
      <c r="N14" s="86">
        <v>0</v>
      </c>
      <c r="O14" s="86">
        <v>0</v>
      </c>
      <c r="P14" s="86"/>
      <c r="Q14" s="86"/>
      <c r="R14" s="86"/>
      <c r="S14" s="86"/>
      <c r="T14" s="86"/>
      <c r="U14" s="86"/>
      <c r="V14" s="86"/>
      <c r="W14" s="86"/>
      <c r="X14" s="86"/>
      <c r="Y14" s="86"/>
      <c r="Z14" s="86"/>
      <c r="AA14" s="86"/>
      <c r="AD14" s="86"/>
      <c r="AE14" s="101"/>
      <c r="AF14" s="86"/>
      <c r="AG14" s="86"/>
      <c r="AH14" s="86"/>
      <c r="AI14" s="86"/>
      <c r="AJ14" s="86"/>
    </row>
    <row r="15" spans="1:38" x14ac:dyDescent="0.3">
      <c r="A15" s="11" t="s">
        <v>565</v>
      </c>
      <c r="B15" s="11" t="s">
        <v>203</v>
      </c>
      <c r="C15" s="44">
        <f t="shared" si="0"/>
        <v>0.85</v>
      </c>
      <c r="D15" s="18">
        <f t="shared" si="1"/>
        <v>0.98076923076923073</v>
      </c>
      <c r="F15" s="64">
        <v>2</v>
      </c>
      <c r="G15" s="64">
        <v>2</v>
      </c>
      <c r="H15" s="64">
        <v>2</v>
      </c>
      <c r="I15" s="64">
        <v>2</v>
      </c>
      <c r="J15" s="64">
        <v>2</v>
      </c>
      <c r="K15" s="64">
        <v>2</v>
      </c>
      <c r="L15" s="83">
        <v>2</v>
      </c>
      <c r="M15">
        <v>2</v>
      </c>
      <c r="N15">
        <v>2</v>
      </c>
      <c r="O15">
        <v>2</v>
      </c>
      <c r="P15" s="1">
        <v>1.5</v>
      </c>
      <c r="Q15" s="43">
        <v>2</v>
      </c>
      <c r="R15" s="1">
        <v>2</v>
      </c>
      <c r="S15" s="104">
        <v>2</v>
      </c>
      <c r="T15" s="43">
        <v>2</v>
      </c>
      <c r="U15" s="43">
        <v>2</v>
      </c>
      <c r="V15" s="1">
        <v>1.5</v>
      </c>
      <c r="W15" s="1">
        <v>2</v>
      </c>
      <c r="X15" s="1">
        <v>2</v>
      </c>
      <c r="Y15" s="1">
        <v>2</v>
      </c>
      <c r="Z15" s="1">
        <v>2</v>
      </c>
      <c r="AA15" s="1">
        <v>0</v>
      </c>
      <c r="AC15" s="1">
        <v>0</v>
      </c>
      <c r="AD15" s="1">
        <v>2</v>
      </c>
      <c r="AE15" s="69">
        <v>2</v>
      </c>
      <c r="AF15" s="1">
        <v>2</v>
      </c>
      <c r="AG15" s="1">
        <v>2</v>
      </c>
      <c r="AH15" s="1">
        <v>0</v>
      </c>
      <c r="AI15" s="1">
        <v>2</v>
      </c>
      <c r="AJ15" s="1">
        <v>0</v>
      </c>
    </row>
    <row r="16" spans="1:38" x14ac:dyDescent="0.3">
      <c r="A16" s="11" t="s">
        <v>618</v>
      </c>
      <c r="B16" s="11" t="s">
        <v>208</v>
      </c>
      <c r="C16" s="44">
        <f t="shared" si="0"/>
        <v>1</v>
      </c>
      <c r="D16" s="18">
        <f t="shared" si="1"/>
        <v>1</v>
      </c>
      <c r="F16" s="64">
        <v>2</v>
      </c>
      <c r="G16" s="64">
        <v>2</v>
      </c>
      <c r="H16" s="64">
        <v>2</v>
      </c>
      <c r="I16" s="64">
        <v>2</v>
      </c>
      <c r="J16" s="64">
        <v>2</v>
      </c>
      <c r="K16" s="64">
        <v>2</v>
      </c>
      <c r="L16" s="83">
        <v>2</v>
      </c>
      <c r="M16">
        <v>2</v>
      </c>
      <c r="N16">
        <v>2</v>
      </c>
      <c r="O16">
        <v>2</v>
      </c>
      <c r="P16" s="1">
        <v>2</v>
      </c>
      <c r="Q16" s="43">
        <v>2</v>
      </c>
      <c r="R16" s="1">
        <v>2</v>
      </c>
      <c r="S16" s="104">
        <v>2</v>
      </c>
      <c r="T16" s="43">
        <v>2</v>
      </c>
      <c r="U16" s="43">
        <v>2</v>
      </c>
      <c r="V16" s="1">
        <v>2</v>
      </c>
      <c r="W16" s="1">
        <v>2</v>
      </c>
      <c r="X16" s="1">
        <v>2</v>
      </c>
      <c r="Y16" s="1">
        <v>2</v>
      </c>
      <c r="Z16" s="1">
        <v>2</v>
      </c>
      <c r="AA16" s="64">
        <v>2</v>
      </c>
      <c r="AC16" s="11">
        <v>2</v>
      </c>
      <c r="AD16" s="1">
        <v>2</v>
      </c>
      <c r="AE16" s="69">
        <v>2</v>
      </c>
      <c r="AF16" s="1">
        <v>2</v>
      </c>
      <c r="AG16" s="1">
        <v>2</v>
      </c>
      <c r="AH16" s="1">
        <v>2</v>
      </c>
      <c r="AI16" s="1">
        <v>2</v>
      </c>
      <c r="AJ16" s="1">
        <v>2</v>
      </c>
    </row>
    <row r="17" spans="1:36" x14ac:dyDescent="0.3">
      <c r="A17" t="s">
        <v>747</v>
      </c>
      <c r="B17" t="s">
        <v>748</v>
      </c>
      <c r="C17" s="44">
        <f>SUM(F17:AL17)/(($B$2-4)*$D$1)</f>
        <v>0.85576923076923073</v>
      </c>
      <c r="D17" s="18">
        <f>(SUM(F17:AN17)-SMALL(F17:AN17,1)-SMALL(F17:AN17,2)-SMALL(F17:AN17,3)-SMALL(F17:AN17,4))/(($B$2-4-$D$2)*2)</f>
        <v>1</v>
      </c>
      <c r="F17" s="1"/>
      <c r="G17" s="1"/>
      <c r="H17" s="1"/>
      <c r="I17" s="1"/>
      <c r="J17" s="64">
        <v>2</v>
      </c>
      <c r="K17" s="64">
        <v>2</v>
      </c>
      <c r="L17" s="83">
        <v>2</v>
      </c>
      <c r="M17">
        <v>2</v>
      </c>
      <c r="N17">
        <v>2</v>
      </c>
      <c r="O17">
        <v>2</v>
      </c>
      <c r="P17" s="1">
        <v>2</v>
      </c>
      <c r="Q17" s="43">
        <v>2</v>
      </c>
      <c r="R17" s="1">
        <v>2</v>
      </c>
      <c r="S17" s="104">
        <v>2</v>
      </c>
      <c r="T17" s="43">
        <v>2</v>
      </c>
      <c r="U17" s="43">
        <v>2</v>
      </c>
      <c r="V17" s="1">
        <v>2</v>
      </c>
      <c r="W17" s="1">
        <v>0</v>
      </c>
      <c r="X17" s="1">
        <v>2</v>
      </c>
      <c r="Y17" s="1">
        <v>2</v>
      </c>
      <c r="Z17" s="1">
        <v>2</v>
      </c>
      <c r="AA17" s="1">
        <v>0</v>
      </c>
      <c r="AC17" s="1">
        <v>0</v>
      </c>
      <c r="AD17" s="1">
        <v>2</v>
      </c>
      <c r="AE17" s="69">
        <v>2</v>
      </c>
      <c r="AF17" s="1">
        <v>2</v>
      </c>
      <c r="AG17" s="1">
        <v>2</v>
      </c>
      <c r="AH17" s="1">
        <v>2</v>
      </c>
      <c r="AI17" s="1">
        <v>2</v>
      </c>
      <c r="AJ17" s="1">
        <v>0.5</v>
      </c>
    </row>
    <row r="18" spans="1:36" x14ac:dyDescent="0.3">
      <c r="A18" s="11" t="s">
        <v>619</v>
      </c>
      <c r="B18" s="11" t="s">
        <v>620</v>
      </c>
      <c r="C18" s="44">
        <f t="shared" si="0"/>
        <v>0.71666666666666667</v>
      </c>
      <c r="D18" s="18">
        <f t="shared" si="1"/>
        <v>0.82692307692307687</v>
      </c>
      <c r="F18" s="64">
        <v>2</v>
      </c>
      <c r="G18" s="64">
        <v>2</v>
      </c>
      <c r="H18" s="64">
        <v>2</v>
      </c>
      <c r="I18" s="64">
        <v>2</v>
      </c>
      <c r="J18" s="64">
        <v>2</v>
      </c>
      <c r="K18" s="64">
        <v>2</v>
      </c>
      <c r="L18" s="83">
        <v>2</v>
      </c>
      <c r="M18">
        <v>2</v>
      </c>
      <c r="N18">
        <v>2</v>
      </c>
      <c r="O18" s="1">
        <v>0</v>
      </c>
      <c r="P18" s="1">
        <v>0</v>
      </c>
      <c r="Q18" s="43">
        <v>2</v>
      </c>
      <c r="R18" s="1">
        <v>2</v>
      </c>
      <c r="S18" s="1">
        <v>0</v>
      </c>
      <c r="T18" s="1">
        <v>0</v>
      </c>
      <c r="U18" s="43">
        <v>2</v>
      </c>
      <c r="V18" s="1">
        <v>2</v>
      </c>
      <c r="W18" s="1">
        <v>2</v>
      </c>
      <c r="X18" s="1">
        <v>0.5</v>
      </c>
      <c r="Y18" s="1">
        <v>0</v>
      </c>
      <c r="Z18" s="1">
        <v>2</v>
      </c>
      <c r="AA18" s="64">
        <v>2</v>
      </c>
      <c r="AC18" s="43">
        <v>0.5</v>
      </c>
      <c r="AD18" s="1">
        <v>0</v>
      </c>
      <c r="AE18" s="69">
        <v>2</v>
      </c>
      <c r="AF18" s="1">
        <v>2</v>
      </c>
      <c r="AG18" s="1">
        <v>2</v>
      </c>
      <c r="AH18" s="1">
        <v>2</v>
      </c>
      <c r="AI18" s="1">
        <v>0</v>
      </c>
      <c r="AJ18" s="1">
        <v>2</v>
      </c>
    </row>
    <row r="19" spans="1:36" x14ac:dyDescent="0.3">
      <c r="A19" s="11" t="s">
        <v>619</v>
      </c>
      <c r="B19" s="11" t="s">
        <v>262</v>
      </c>
      <c r="C19" s="44">
        <f t="shared" si="0"/>
        <v>0.71666666666666667</v>
      </c>
      <c r="D19" s="18">
        <f t="shared" si="1"/>
        <v>0.82692307692307687</v>
      </c>
      <c r="F19" s="64">
        <v>2</v>
      </c>
      <c r="G19" s="64">
        <v>2</v>
      </c>
      <c r="H19" s="64">
        <v>2</v>
      </c>
      <c r="I19" s="64">
        <v>2</v>
      </c>
      <c r="J19" s="64">
        <v>2</v>
      </c>
      <c r="K19" s="64">
        <v>2</v>
      </c>
      <c r="L19" s="83">
        <v>2</v>
      </c>
      <c r="M19">
        <v>2</v>
      </c>
      <c r="N19">
        <v>2</v>
      </c>
      <c r="O19" s="1">
        <v>0</v>
      </c>
      <c r="P19" s="1">
        <v>0</v>
      </c>
      <c r="Q19" s="43">
        <v>2</v>
      </c>
      <c r="R19" s="1">
        <v>2</v>
      </c>
      <c r="S19" s="1">
        <v>0</v>
      </c>
      <c r="T19" s="1">
        <v>0</v>
      </c>
      <c r="U19" s="43">
        <v>2</v>
      </c>
      <c r="V19" s="1">
        <v>2</v>
      </c>
      <c r="W19" s="1">
        <v>2</v>
      </c>
      <c r="X19" s="1">
        <v>0.5</v>
      </c>
      <c r="Y19" s="1">
        <v>0</v>
      </c>
      <c r="Z19" s="1">
        <v>2</v>
      </c>
      <c r="AA19" s="64">
        <v>2</v>
      </c>
      <c r="AC19" s="43">
        <v>0.5</v>
      </c>
      <c r="AD19" s="1">
        <v>0</v>
      </c>
      <c r="AE19" s="69">
        <v>2</v>
      </c>
      <c r="AF19" s="1">
        <v>2</v>
      </c>
      <c r="AG19" s="1">
        <v>2</v>
      </c>
      <c r="AH19" s="1">
        <v>2</v>
      </c>
      <c r="AI19" s="1">
        <v>0</v>
      </c>
      <c r="AJ19" s="1">
        <v>2</v>
      </c>
    </row>
    <row r="20" spans="1:36" x14ac:dyDescent="0.3">
      <c r="A20" s="11" t="s">
        <v>621</v>
      </c>
      <c r="B20" s="11" t="s">
        <v>688</v>
      </c>
      <c r="C20" s="44">
        <f t="shared" si="0"/>
        <v>0.7583333333333333</v>
      </c>
      <c r="D20" s="18">
        <f t="shared" si="1"/>
        <v>0.875</v>
      </c>
      <c r="F20" s="64">
        <v>2</v>
      </c>
      <c r="G20" s="64">
        <v>2</v>
      </c>
      <c r="H20" s="64">
        <v>2</v>
      </c>
      <c r="I20" s="64">
        <v>2</v>
      </c>
      <c r="J20" s="64">
        <v>2</v>
      </c>
      <c r="K20" s="64">
        <v>2</v>
      </c>
      <c r="L20" s="83">
        <v>2</v>
      </c>
      <c r="M20">
        <v>2</v>
      </c>
      <c r="N20">
        <v>2</v>
      </c>
      <c r="O20" s="1">
        <v>0</v>
      </c>
      <c r="P20" s="1">
        <v>0</v>
      </c>
      <c r="Q20" s="1">
        <v>1</v>
      </c>
      <c r="R20" s="1">
        <v>2</v>
      </c>
      <c r="S20" s="1">
        <v>0</v>
      </c>
      <c r="T20" s="43">
        <v>1.5</v>
      </c>
      <c r="U20" s="1">
        <v>0</v>
      </c>
      <c r="V20" s="1">
        <v>1.5</v>
      </c>
      <c r="W20" s="1">
        <v>2</v>
      </c>
      <c r="X20" s="1">
        <v>2</v>
      </c>
      <c r="Y20" s="1">
        <v>2</v>
      </c>
      <c r="Z20" s="1">
        <v>2</v>
      </c>
      <c r="AA20" s="1">
        <v>1.5</v>
      </c>
      <c r="AC20" s="43">
        <v>0</v>
      </c>
      <c r="AD20" s="1">
        <v>2</v>
      </c>
      <c r="AE20" s="69">
        <v>2</v>
      </c>
      <c r="AF20" s="1">
        <v>2</v>
      </c>
      <c r="AG20" s="1">
        <v>2</v>
      </c>
      <c r="AH20" s="1">
        <v>2</v>
      </c>
      <c r="AI20" s="1">
        <v>0</v>
      </c>
      <c r="AJ20" s="1">
        <v>2</v>
      </c>
    </row>
    <row r="21" spans="1:36" x14ac:dyDescent="0.3">
      <c r="A21" s="11" t="s">
        <v>622</v>
      </c>
      <c r="B21" s="11" t="s">
        <v>396</v>
      </c>
      <c r="C21" s="44">
        <f t="shared" si="0"/>
        <v>0.8666666666666667</v>
      </c>
      <c r="D21" s="18">
        <f t="shared" si="1"/>
        <v>1</v>
      </c>
      <c r="F21" s="64">
        <v>2</v>
      </c>
      <c r="G21" s="64">
        <v>2</v>
      </c>
      <c r="H21" s="64">
        <v>2</v>
      </c>
      <c r="I21" s="64">
        <v>2</v>
      </c>
      <c r="J21" s="64">
        <v>2</v>
      </c>
      <c r="K21" s="64">
        <v>2</v>
      </c>
      <c r="L21" s="83">
        <v>2</v>
      </c>
      <c r="M21">
        <v>2</v>
      </c>
      <c r="N21">
        <v>2</v>
      </c>
      <c r="O21">
        <v>2</v>
      </c>
      <c r="P21" s="1">
        <v>2</v>
      </c>
      <c r="Q21" s="43">
        <v>2</v>
      </c>
      <c r="R21" s="1">
        <v>2</v>
      </c>
      <c r="S21" s="104">
        <v>2</v>
      </c>
      <c r="T21" s="43">
        <v>2</v>
      </c>
      <c r="U21" s="43">
        <v>2</v>
      </c>
      <c r="V21" s="1">
        <v>0</v>
      </c>
      <c r="W21" s="1">
        <v>2</v>
      </c>
      <c r="X21" s="1">
        <v>0</v>
      </c>
      <c r="Y21" s="1">
        <v>2</v>
      </c>
      <c r="Z21" s="1">
        <v>0</v>
      </c>
      <c r="AA21" s="64">
        <v>2</v>
      </c>
      <c r="AC21" s="1">
        <v>0</v>
      </c>
      <c r="AD21" s="1">
        <v>2</v>
      </c>
      <c r="AE21" s="69">
        <v>2</v>
      </c>
      <c r="AF21" s="1">
        <v>2</v>
      </c>
      <c r="AG21" s="1">
        <v>2</v>
      </c>
      <c r="AH21" s="1">
        <v>2</v>
      </c>
      <c r="AI21" s="1">
        <v>2</v>
      </c>
      <c r="AJ21" s="1">
        <v>2</v>
      </c>
    </row>
    <row r="22" spans="1:36" x14ac:dyDescent="0.3">
      <c r="A22" s="11" t="s">
        <v>623</v>
      </c>
      <c r="B22" s="11" t="s">
        <v>74</v>
      </c>
      <c r="C22" s="44">
        <f t="shared" si="0"/>
        <v>0.96666666666666667</v>
      </c>
      <c r="D22" s="18">
        <f t="shared" si="1"/>
        <v>1</v>
      </c>
      <c r="F22" s="64">
        <v>2</v>
      </c>
      <c r="G22" s="64">
        <v>2</v>
      </c>
      <c r="H22" s="64">
        <v>2</v>
      </c>
      <c r="I22" s="64">
        <v>2</v>
      </c>
      <c r="J22" s="64">
        <v>2</v>
      </c>
      <c r="K22" s="64">
        <v>2</v>
      </c>
      <c r="L22" s="83">
        <v>2</v>
      </c>
      <c r="M22">
        <v>2</v>
      </c>
      <c r="N22">
        <v>2</v>
      </c>
      <c r="O22">
        <v>2</v>
      </c>
      <c r="P22" s="1">
        <v>2</v>
      </c>
      <c r="Q22" s="43">
        <v>2</v>
      </c>
      <c r="R22" s="1">
        <v>2</v>
      </c>
      <c r="S22" s="1">
        <v>0</v>
      </c>
      <c r="T22" s="43">
        <v>2</v>
      </c>
      <c r="U22" s="43">
        <v>2</v>
      </c>
      <c r="V22" s="1">
        <v>2</v>
      </c>
      <c r="W22" s="1">
        <v>2</v>
      </c>
      <c r="X22" s="1">
        <v>2</v>
      </c>
      <c r="Y22" s="1">
        <v>2</v>
      </c>
      <c r="Z22" s="1">
        <v>2</v>
      </c>
      <c r="AA22" s="64">
        <v>2</v>
      </c>
      <c r="AC22" s="11">
        <v>2</v>
      </c>
      <c r="AD22" s="1">
        <v>2</v>
      </c>
      <c r="AE22" s="69">
        <v>2</v>
      </c>
      <c r="AF22" s="1">
        <v>2</v>
      </c>
      <c r="AG22" s="1">
        <v>2</v>
      </c>
      <c r="AH22" s="1">
        <v>2</v>
      </c>
      <c r="AI22" s="1">
        <v>2</v>
      </c>
      <c r="AJ22" s="1">
        <v>2</v>
      </c>
    </row>
    <row r="23" spans="1:36" x14ac:dyDescent="0.3">
      <c r="A23" s="11" t="s">
        <v>624</v>
      </c>
      <c r="B23" s="11" t="s">
        <v>625</v>
      </c>
      <c r="C23" s="44">
        <f t="shared" si="0"/>
        <v>0.89166666666666672</v>
      </c>
      <c r="D23" s="18">
        <f t="shared" si="1"/>
        <v>1</v>
      </c>
      <c r="F23" s="64">
        <v>2</v>
      </c>
      <c r="G23" s="64">
        <v>2</v>
      </c>
      <c r="H23" s="64">
        <v>2</v>
      </c>
      <c r="I23" s="64">
        <v>2</v>
      </c>
      <c r="J23" s="64">
        <v>2</v>
      </c>
      <c r="K23" s="64">
        <v>2</v>
      </c>
      <c r="L23" s="83">
        <v>2</v>
      </c>
      <c r="M23">
        <v>2</v>
      </c>
      <c r="N23">
        <v>2</v>
      </c>
      <c r="O23">
        <v>2</v>
      </c>
      <c r="P23" s="1">
        <v>0</v>
      </c>
      <c r="Q23" s="43">
        <v>2</v>
      </c>
      <c r="R23" s="1">
        <v>2</v>
      </c>
      <c r="S23" s="1">
        <v>0</v>
      </c>
      <c r="T23" s="43">
        <v>2</v>
      </c>
      <c r="U23" s="43">
        <v>2</v>
      </c>
      <c r="V23" s="1">
        <v>2</v>
      </c>
      <c r="W23" s="1">
        <v>2</v>
      </c>
      <c r="X23" s="1">
        <v>2</v>
      </c>
      <c r="Y23" s="1">
        <v>2</v>
      </c>
      <c r="Z23" s="1">
        <v>2</v>
      </c>
      <c r="AA23" s="64">
        <v>2</v>
      </c>
      <c r="AC23" s="64">
        <v>1.5</v>
      </c>
      <c r="AD23" s="1">
        <v>2</v>
      </c>
      <c r="AE23" s="69">
        <v>2</v>
      </c>
      <c r="AF23" s="1">
        <v>0</v>
      </c>
      <c r="AG23" s="1">
        <v>2</v>
      </c>
      <c r="AH23" s="1">
        <v>2</v>
      </c>
      <c r="AI23" s="1">
        <v>2</v>
      </c>
      <c r="AJ23" s="1">
        <v>2</v>
      </c>
    </row>
    <row r="24" spans="1:36" x14ac:dyDescent="0.3">
      <c r="A24" s="11" t="s">
        <v>626</v>
      </c>
      <c r="B24" s="11" t="s">
        <v>64</v>
      </c>
      <c r="C24" s="44">
        <f t="shared" si="0"/>
        <v>0.98333333333333328</v>
      </c>
      <c r="D24" s="18">
        <f t="shared" si="1"/>
        <v>1</v>
      </c>
      <c r="F24" s="69">
        <v>1</v>
      </c>
      <c r="G24" s="64">
        <v>2</v>
      </c>
      <c r="H24" s="64">
        <v>2</v>
      </c>
      <c r="I24" s="64">
        <v>2</v>
      </c>
      <c r="J24" s="64">
        <v>2</v>
      </c>
      <c r="K24" s="64">
        <v>2</v>
      </c>
      <c r="L24" s="83">
        <v>2</v>
      </c>
      <c r="M24">
        <v>2</v>
      </c>
      <c r="N24">
        <v>2</v>
      </c>
      <c r="O24">
        <v>2</v>
      </c>
      <c r="P24" s="1">
        <v>2</v>
      </c>
      <c r="Q24" s="43">
        <v>2</v>
      </c>
      <c r="R24" s="1">
        <v>2</v>
      </c>
      <c r="S24" s="104">
        <v>2</v>
      </c>
      <c r="T24" s="43">
        <v>2</v>
      </c>
      <c r="U24" s="43">
        <v>2</v>
      </c>
      <c r="V24" s="1">
        <v>2</v>
      </c>
      <c r="W24" s="1">
        <v>2</v>
      </c>
      <c r="X24" s="1">
        <v>2</v>
      </c>
      <c r="Y24" s="1">
        <v>2</v>
      </c>
      <c r="Z24" s="1">
        <v>2</v>
      </c>
      <c r="AA24" s="64">
        <v>2</v>
      </c>
      <c r="AC24" s="11">
        <v>2</v>
      </c>
      <c r="AD24" s="1">
        <v>2</v>
      </c>
      <c r="AE24" s="69">
        <v>2</v>
      </c>
      <c r="AF24" s="1">
        <v>2</v>
      </c>
      <c r="AG24" s="1">
        <v>2</v>
      </c>
      <c r="AH24" s="1">
        <v>2</v>
      </c>
      <c r="AI24" s="1">
        <v>2</v>
      </c>
      <c r="AJ24" s="1">
        <v>2</v>
      </c>
    </row>
    <row r="25" spans="1:36" x14ac:dyDescent="0.3">
      <c r="A25" s="11" t="s">
        <v>627</v>
      </c>
      <c r="B25" s="11" t="s">
        <v>628</v>
      </c>
      <c r="C25" s="44">
        <f t="shared" si="0"/>
        <v>0.6</v>
      </c>
      <c r="D25" s="18">
        <f t="shared" si="1"/>
        <v>0.69230769230769229</v>
      </c>
      <c r="F25" s="64">
        <v>2</v>
      </c>
      <c r="G25" s="64">
        <v>2</v>
      </c>
      <c r="H25" s="64">
        <v>0</v>
      </c>
      <c r="I25" s="64">
        <v>2</v>
      </c>
      <c r="J25" s="64">
        <v>2</v>
      </c>
      <c r="K25" s="64">
        <v>2</v>
      </c>
      <c r="L25" s="83">
        <v>0</v>
      </c>
      <c r="M25" s="64">
        <v>1</v>
      </c>
      <c r="N25" s="64">
        <v>1.5</v>
      </c>
      <c r="O25">
        <v>2</v>
      </c>
      <c r="P25" s="64">
        <v>1</v>
      </c>
      <c r="Q25" s="64">
        <v>1</v>
      </c>
      <c r="R25" s="64">
        <v>1</v>
      </c>
      <c r="S25" s="1">
        <v>0</v>
      </c>
      <c r="T25" s="43">
        <v>2</v>
      </c>
      <c r="U25" s="43">
        <v>2</v>
      </c>
      <c r="V25" s="1">
        <v>0</v>
      </c>
      <c r="W25" s="1">
        <v>0</v>
      </c>
      <c r="X25" s="1">
        <v>0</v>
      </c>
      <c r="Y25" s="1">
        <v>2</v>
      </c>
      <c r="Z25" s="64">
        <v>1</v>
      </c>
      <c r="AA25" s="64">
        <v>2</v>
      </c>
      <c r="AC25" s="43">
        <v>0.5</v>
      </c>
      <c r="AD25" s="1">
        <v>2</v>
      </c>
      <c r="AE25" s="64">
        <v>1</v>
      </c>
      <c r="AF25" s="1">
        <v>0</v>
      </c>
      <c r="AG25" s="1">
        <v>2</v>
      </c>
      <c r="AH25" s="1">
        <v>2</v>
      </c>
      <c r="AI25" s="1">
        <v>0</v>
      </c>
      <c r="AJ25" s="1">
        <v>2</v>
      </c>
    </row>
    <row r="26" spans="1:36" x14ac:dyDescent="0.3">
      <c r="A26" s="11" t="s">
        <v>345</v>
      </c>
      <c r="B26" s="11" t="s">
        <v>629</v>
      </c>
      <c r="C26" s="44">
        <f t="shared" si="0"/>
        <v>0.8666666666666667</v>
      </c>
      <c r="D26" s="18">
        <f t="shared" si="1"/>
        <v>1</v>
      </c>
      <c r="F26" s="64">
        <v>2</v>
      </c>
      <c r="G26" s="64">
        <v>2</v>
      </c>
      <c r="H26" s="64">
        <v>2</v>
      </c>
      <c r="I26" s="64">
        <v>2</v>
      </c>
      <c r="J26" s="64">
        <v>2</v>
      </c>
      <c r="K26" s="64">
        <v>2</v>
      </c>
      <c r="L26" s="83">
        <v>2</v>
      </c>
      <c r="M26">
        <v>2</v>
      </c>
      <c r="N26">
        <v>2</v>
      </c>
      <c r="O26">
        <v>2</v>
      </c>
      <c r="P26" s="1">
        <v>2</v>
      </c>
      <c r="Q26" s="43">
        <v>2</v>
      </c>
      <c r="R26" s="1">
        <v>2</v>
      </c>
      <c r="S26" s="1">
        <v>0</v>
      </c>
      <c r="T26" s="43">
        <v>2</v>
      </c>
      <c r="U26" s="43">
        <v>2</v>
      </c>
      <c r="V26" s="1">
        <v>2</v>
      </c>
      <c r="W26" s="1">
        <v>0</v>
      </c>
      <c r="X26" s="1">
        <v>2</v>
      </c>
      <c r="Y26" s="1">
        <v>2</v>
      </c>
      <c r="Z26" s="1">
        <v>2</v>
      </c>
      <c r="AA26" s="64">
        <v>2</v>
      </c>
      <c r="AC26" s="11">
        <v>2</v>
      </c>
      <c r="AD26" s="1">
        <v>2</v>
      </c>
      <c r="AE26" s="69">
        <v>2</v>
      </c>
      <c r="AF26" s="1">
        <v>2</v>
      </c>
      <c r="AG26" s="1">
        <v>0</v>
      </c>
      <c r="AH26" s="1">
        <v>2</v>
      </c>
      <c r="AI26" s="1">
        <v>0</v>
      </c>
      <c r="AJ26" s="1">
        <v>2</v>
      </c>
    </row>
    <row r="27" spans="1:36" x14ac:dyDescent="0.3">
      <c r="A27" s="11" t="s">
        <v>630</v>
      </c>
      <c r="B27" s="11" t="s">
        <v>631</v>
      </c>
      <c r="C27" s="44">
        <f t="shared" si="0"/>
        <v>0.95833333333333337</v>
      </c>
      <c r="D27" s="18">
        <f t="shared" si="1"/>
        <v>1</v>
      </c>
      <c r="F27" s="64">
        <v>2</v>
      </c>
      <c r="G27" s="64">
        <v>2</v>
      </c>
      <c r="H27" s="64">
        <v>2</v>
      </c>
      <c r="I27" s="64">
        <v>2</v>
      </c>
      <c r="J27" s="64">
        <v>2</v>
      </c>
      <c r="K27" s="64">
        <v>2</v>
      </c>
      <c r="L27" s="83">
        <v>2</v>
      </c>
      <c r="M27">
        <v>2</v>
      </c>
      <c r="N27">
        <v>2</v>
      </c>
      <c r="O27">
        <v>2</v>
      </c>
      <c r="P27" s="1">
        <v>2</v>
      </c>
      <c r="Q27" s="43">
        <v>2</v>
      </c>
      <c r="R27" s="1">
        <v>2</v>
      </c>
      <c r="S27" s="104">
        <v>1.5</v>
      </c>
      <c r="T27" s="104">
        <v>1</v>
      </c>
      <c r="U27" s="43">
        <v>2</v>
      </c>
      <c r="V27" s="1">
        <v>2</v>
      </c>
      <c r="W27" s="1">
        <v>2</v>
      </c>
      <c r="X27" s="1">
        <v>2</v>
      </c>
      <c r="Y27" s="1">
        <v>2</v>
      </c>
      <c r="Z27" s="1">
        <v>2</v>
      </c>
      <c r="AA27" s="64">
        <v>1.5</v>
      </c>
      <c r="AC27" s="11">
        <v>2</v>
      </c>
      <c r="AD27" s="1">
        <v>1.5</v>
      </c>
      <c r="AE27" s="69">
        <v>2</v>
      </c>
      <c r="AF27" s="1">
        <v>2</v>
      </c>
      <c r="AG27" s="1">
        <v>2</v>
      </c>
      <c r="AH27" s="1">
        <v>2</v>
      </c>
      <c r="AI27" s="1">
        <v>2</v>
      </c>
      <c r="AJ27" s="1">
        <v>2</v>
      </c>
    </row>
    <row r="28" spans="1:36" s="97" customFormat="1" x14ac:dyDescent="0.3">
      <c r="A28" s="97" t="s">
        <v>632</v>
      </c>
      <c r="B28" s="97" t="s">
        <v>94</v>
      </c>
      <c r="C28" s="93">
        <f t="shared" si="0"/>
        <v>0.65833333333333333</v>
      </c>
      <c r="D28" s="136">
        <f t="shared" si="1"/>
        <v>0.61538461538461542</v>
      </c>
      <c r="F28" s="101">
        <v>2</v>
      </c>
      <c r="G28" s="101">
        <v>2</v>
      </c>
      <c r="H28" s="101">
        <v>2</v>
      </c>
      <c r="I28" s="101">
        <v>2</v>
      </c>
      <c r="J28" s="101">
        <v>2</v>
      </c>
      <c r="K28" s="101">
        <v>2</v>
      </c>
      <c r="L28" s="102">
        <v>2</v>
      </c>
      <c r="M28" s="103">
        <v>2</v>
      </c>
      <c r="N28" s="103">
        <v>2</v>
      </c>
      <c r="O28" s="103">
        <v>2</v>
      </c>
      <c r="P28" s="86">
        <v>2</v>
      </c>
      <c r="Q28" s="106">
        <v>2</v>
      </c>
      <c r="R28" s="86">
        <v>2</v>
      </c>
      <c r="S28" s="102">
        <v>2</v>
      </c>
      <c r="T28" s="106">
        <v>2</v>
      </c>
      <c r="U28" s="106">
        <v>2</v>
      </c>
      <c r="V28" s="86">
        <v>1.5</v>
      </c>
      <c r="W28" s="86">
        <v>2</v>
      </c>
      <c r="X28" s="86">
        <v>2</v>
      </c>
      <c r="Y28" s="86">
        <v>2</v>
      </c>
      <c r="Z28" s="86"/>
      <c r="AA28" s="86"/>
      <c r="AD28" s="86"/>
      <c r="AE28" s="101"/>
      <c r="AF28" s="86"/>
      <c r="AG28" s="86"/>
      <c r="AH28" s="86"/>
      <c r="AI28" s="86"/>
      <c r="AJ28" s="86"/>
    </row>
    <row r="29" spans="1:36" x14ac:dyDescent="0.3">
      <c r="A29" s="11" t="s">
        <v>633</v>
      </c>
      <c r="B29" s="11" t="s">
        <v>615</v>
      </c>
      <c r="C29" s="44">
        <f t="shared" si="0"/>
        <v>0.70833333333333337</v>
      </c>
      <c r="D29" s="18">
        <f t="shared" si="1"/>
        <v>0.81730769230769229</v>
      </c>
      <c r="F29" s="64">
        <v>2</v>
      </c>
      <c r="G29" s="64">
        <v>2</v>
      </c>
      <c r="H29" s="64">
        <v>2</v>
      </c>
      <c r="I29" s="64">
        <v>2</v>
      </c>
      <c r="J29" s="64">
        <v>2</v>
      </c>
      <c r="K29" s="64">
        <v>2</v>
      </c>
      <c r="L29" s="83">
        <v>2</v>
      </c>
      <c r="M29">
        <v>2</v>
      </c>
      <c r="N29">
        <v>2</v>
      </c>
      <c r="O29">
        <v>2</v>
      </c>
      <c r="P29" s="1">
        <v>0</v>
      </c>
      <c r="Q29" s="43">
        <v>1.5</v>
      </c>
      <c r="R29" s="1">
        <v>2</v>
      </c>
      <c r="S29" s="104">
        <v>2</v>
      </c>
      <c r="T29" s="43">
        <v>1.5</v>
      </c>
      <c r="U29" s="43">
        <v>2</v>
      </c>
      <c r="V29" s="1">
        <v>0</v>
      </c>
      <c r="W29" s="1">
        <v>0</v>
      </c>
      <c r="X29" s="1">
        <v>0</v>
      </c>
      <c r="Y29" s="1">
        <v>0</v>
      </c>
      <c r="Z29" s="1">
        <v>0</v>
      </c>
      <c r="AA29" s="64">
        <v>2</v>
      </c>
      <c r="AC29" s="64">
        <v>1.5</v>
      </c>
      <c r="AD29" s="1">
        <v>2</v>
      </c>
      <c r="AE29" s="69">
        <v>2</v>
      </c>
      <c r="AF29" s="1">
        <v>0</v>
      </c>
      <c r="AG29" s="1">
        <v>2</v>
      </c>
      <c r="AH29" s="1">
        <v>2</v>
      </c>
      <c r="AI29" s="1">
        <v>2</v>
      </c>
      <c r="AJ29" s="1">
        <v>0</v>
      </c>
    </row>
    <row r="30" spans="1:36" x14ac:dyDescent="0.3">
      <c r="A30" s="11" t="s">
        <v>634</v>
      </c>
      <c r="B30" s="11" t="s">
        <v>718</v>
      </c>
      <c r="C30" s="44">
        <f t="shared" si="0"/>
        <v>0.47499999999999998</v>
      </c>
      <c r="D30" s="18">
        <f t="shared" si="1"/>
        <v>0.54807692307692313</v>
      </c>
      <c r="F30" s="64">
        <v>2</v>
      </c>
      <c r="G30" s="64">
        <v>2</v>
      </c>
      <c r="H30" s="64">
        <v>0</v>
      </c>
      <c r="I30" s="64">
        <v>2</v>
      </c>
      <c r="J30" s="64">
        <v>2</v>
      </c>
      <c r="K30" s="64">
        <v>2</v>
      </c>
      <c r="L30" s="64">
        <v>1.5</v>
      </c>
      <c r="M30" s="64">
        <v>1</v>
      </c>
      <c r="N30" s="64">
        <v>1</v>
      </c>
      <c r="O30" s="1">
        <v>0</v>
      </c>
      <c r="P30" s="64">
        <v>1</v>
      </c>
      <c r="Q30" s="1">
        <v>0</v>
      </c>
      <c r="R30" s="64">
        <v>1</v>
      </c>
      <c r="S30" s="1">
        <v>0</v>
      </c>
      <c r="T30" s="43">
        <v>0.5</v>
      </c>
      <c r="U30" s="1">
        <v>0</v>
      </c>
      <c r="V30" s="1">
        <v>0</v>
      </c>
      <c r="W30" s="1">
        <v>0</v>
      </c>
      <c r="X30" s="1">
        <v>0</v>
      </c>
      <c r="Y30" s="1">
        <v>2</v>
      </c>
      <c r="Z30" s="64">
        <v>1</v>
      </c>
      <c r="AA30" s="64">
        <v>1</v>
      </c>
      <c r="AC30" s="43">
        <v>0.5</v>
      </c>
      <c r="AD30" s="1">
        <v>2</v>
      </c>
      <c r="AE30" s="64">
        <v>1</v>
      </c>
      <c r="AF30" s="1">
        <v>2</v>
      </c>
      <c r="AG30" s="1">
        <v>0</v>
      </c>
      <c r="AH30" s="1">
        <v>0</v>
      </c>
      <c r="AI30" s="64">
        <v>1</v>
      </c>
      <c r="AJ30" s="1">
        <v>2</v>
      </c>
    </row>
  </sheetData>
  <pageMargins left="0.7" right="0.7" top="0.75" bottom="0.75" header="0.3" footer="0.3"/>
  <pageSetup orientation="portrait" verticalDpi="30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K30"/>
  <sheetViews>
    <sheetView zoomScale="80" zoomScaleNormal="80" workbookViewId="0">
      <pane xSplit="5" ySplit="3" topLeftCell="F4" activePane="bottomRight" state="frozen"/>
      <selection pane="topRight" activeCell="K1" sqref="K1"/>
      <selection pane="bottomLeft" activeCell="A4" sqref="A4"/>
      <selection pane="bottomRight" activeCell="D30" sqref="C4:D30"/>
    </sheetView>
  </sheetViews>
  <sheetFormatPr defaultColWidth="9.08984375" defaultRowHeight="14" x14ac:dyDescent="0.3"/>
  <cols>
    <col min="1" max="1" width="12.36328125" style="1" bestFit="1" customWidth="1"/>
    <col min="2" max="2" width="10.1796875" style="1" bestFit="1" customWidth="1"/>
    <col min="3" max="3" width="8.36328125" style="1" bestFit="1" customWidth="1"/>
    <col min="4" max="4" width="5.81640625" style="1" customWidth="1"/>
    <col min="5" max="5" width="1.453125" style="1" customWidth="1"/>
    <col min="6" max="34" width="5" style="1" customWidth="1"/>
    <col min="35" max="37" width="6.26953125" style="1" bestFit="1" customWidth="1"/>
    <col min="38" max="16384" width="9.08984375" style="1"/>
  </cols>
  <sheetData>
    <row r="1" spans="1:37" x14ac:dyDescent="0.3">
      <c r="A1" s="63" t="s">
        <v>768</v>
      </c>
      <c r="B1">
        <f>COUNTA(F3:AM3)</f>
        <v>32</v>
      </c>
      <c r="C1" s="63" t="s">
        <v>636</v>
      </c>
      <c r="D1">
        <v>1</v>
      </c>
      <c r="F1" s="1" t="s">
        <v>644</v>
      </c>
      <c r="G1" s="1" t="s">
        <v>646</v>
      </c>
      <c r="I1" s="1" t="s">
        <v>750</v>
      </c>
      <c r="L1" s="1" t="s">
        <v>751</v>
      </c>
      <c r="O1" s="1" t="s">
        <v>753</v>
      </c>
      <c r="P1" s="1" t="s">
        <v>756</v>
      </c>
      <c r="S1" s="1" t="s">
        <v>757</v>
      </c>
      <c r="V1" s="1" t="s">
        <v>760</v>
      </c>
      <c r="X1" s="1" t="s">
        <v>761</v>
      </c>
      <c r="AA1" s="1" t="s">
        <v>762</v>
      </c>
      <c r="AB1" s="1" t="s">
        <v>764</v>
      </c>
      <c r="AE1" s="1" t="s">
        <v>767</v>
      </c>
      <c r="AH1" s="1" t="s">
        <v>769</v>
      </c>
    </row>
    <row r="2" spans="1:37" x14ac:dyDescent="0.3">
      <c r="A2" s="63" t="s">
        <v>637</v>
      </c>
      <c r="B2">
        <f>COUNT(F4:AM4)</f>
        <v>29</v>
      </c>
      <c r="C2" s="34" t="s">
        <v>638</v>
      </c>
      <c r="D2" s="26">
        <v>4</v>
      </c>
      <c r="E2" s="2"/>
    </row>
    <row r="3" spans="1:37" s="10" customFormat="1" x14ac:dyDescent="0.3">
      <c r="A3" s="37" t="s">
        <v>0</v>
      </c>
      <c r="B3" s="37" t="s">
        <v>72</v>
      </c>
      <c r="C3" s="10" t="s">
        <v>3</v>
      </c>
      <c r="D3" s="10" t="s">
        <v>13</v>
      </c>
      <c r="F3" s="10">
        <v>2</v>
      </c>
      <c r="G3" s="10">
        <v>3</v>
      </c>
      <c r="H3" s="10">
        <v>4</v>
      </c>
      <c r="I3" s="10">
        <v>5</v>
      </c>
      <c r="J3" s="10">
        <v>6</v>
      </c>
      <c r="K3" s="10">
        <v>7</v>
      </c>
      <c r="L3" s="10">
        <v>8</v>
      </c>
      <c r="M3" s="10">
        <v>9</v>
      </c>
      <c r="N3" s="10">
        <v>10</v>
      </c>
      <c r="O3" s="10">
        <v>11</v>
      </c>
      <c r="P3" s="10">
        <v>12</v>
      </c>
      <c r="Q3" s="10">
        <v>13</v>
      </c>
      <c r="R3" s="10">
        <v>14</v>
      </c>
      <c r="S3" s="10">
        <v>15</v>
      </c>
      <c r="T3" s="10">
        <v>16</v>
      </c>
      <c r="U3" s="10">
        <v>17</v>
      </c>
      <c r="V3" s="10">
        <v>18</v>
      </c>
      <c r="W3" s="10">
        <v>19</v>
      </c>
      <c r="X3" s="10">
        <v>20</v>
      </c>
      <c r="Y3" s="10">
        <v>21</v>
      </c>
      <c r="Z3" s="10">
        <v>22</v>
      </c>
      <c r="AA3" s="10">
        <v>23</v>
      </c>
      <c r="AB3" s="10">
        <v>24</v>
      </c>
      <c r="AC3" s="10">
        <v>25</v>
      </c>
      <c r="AD3" s="10">
        <v>26</v>
      </c>
      <c r="AE3" s="10">
        <v>27</v>
      </c>
      <c r="AF3" s="10">
        <v>28</v>
      </c>
      <c r="AG3" s="10">
        <v>29</v>
      </c>
      <c r="AH3" s="10">
        <v>30</v>
      </c>
      <c r="AI3" s="10">
        <v>31</v>
      </c>
      <c r="AJ3" s="10">
        <v>32</v>
      </c>
      <c r="AK3" s="10">
        <v>33</v>
      </c>
    </row>
    <row r="4" spans="1:37" s="36" customFormat="1" x14ac:dyDescent="0.3">
      <c r="A4" t="s">
        <v>609</v>
      </c>
      <c r="B4" t="s">
        <v>402</v>
      </c>
      <c r="C4" s="133">
        <f>SUM(F4:AM4)/($B$2*$D$1)</f>
        <v>0.5674862068965516</v>
      </c>
      <c r="D4" s="133">
        <f>(SUM(F4:AM4)-SMALL(F4:AM4,1)-SMALL(F4:AM4,2)-SMALL(F4:AM4,3)-SMALL(F4:AM4,4))/($D$1*($B$2-$D$2))</f>
        <v>0.65828399999999987</v>
      </c>
      <c r="F4" s="42">
        <v>0.57140000000000002</v>
      </c>
      <c r="G4" s="42">
        <v>0.8</v>
      </c>
      <c r="H4" s="42">
        <v>0.25</v>
      </c>
      <c r="I4" s="42">
        <v>0.5</v>
      </c>
      <c r="J4" s="42">
        <v>0.83330000000000004</v>
      </c>
      <c r="K4" s="71">
        <v>0.66669999999999996</v>
      </c>
      <c r="L4" s="1">
        <v>0</v>
      </c>
      <c r="M4" s="43">
        <v>0.6</v>
      </c>
      <c r="N4" s="42">
        <v>0.66669999999999996</v>
      </c>
      <c r="O4" s="43">
        <v>0.66669999999999996</v>
      </c>
      <c r="P4" s="43">
        <v>0.28570000000000001</v>
      </c>
      <c r="Q4" s="42">
        <v>0.66669999999999996</v>
      </c>
      <c r="R4" s="42">
        <v>0.5</v>
      </c>
      <c r="S4" s="43">
        <v>0.6</v>
      </c>
      <c r="T4" s="42">
        <v>1</v>
      </c>
      <c r="U4" s="42">
        <v>0.75</v>
      </c>
      <c r="V4" s="42">
        <v>1</v>
      </c>
      <c r="W4" s="42">
        <v>0.6</v>
      </c>
      <c r="X4" s="42">
        <v>0.83330000000000004</v>
      </c>
      <c r="Y4" s="42">
        <v>0.33329999999999999</v>
      </c>
      <c r="Z4" s="42">
        <v>0.57140000000000002</v>
      </c>
      <c r="AA4" s="43">
        <v>0.42859999999999998</v>
      </c>
      <c r="AB4" s="43">
        <v>0.83330000000000004</v>
      </c>
      <c r="AC4" s="42">
        <v>0.83330000000000004</v>
      </c>
      <c r="AD4" s="1">
        <v>0</v>
      </c>
      <c r="AE4" s="1">
        <v>0</v>
      </c>
      <c r="AF4" s="1">
        <v>0</v>
      </c>
      <c r="AG4" s="42">
        <v>0.66669999999999996</v>
      </c>
      <c r="AH4" s="42">
        <v>1</v>
      </c>
    </row>
    <row r="5" spans="1:37" x14ac:dyDescent="0.3">
      <c r="A5" t="s">
        <v>186</v>
      </c>
      <c r="B5" t="s">
        <v>610</v>
      </c>
      <c r="C5" s="133">
        <f t="shared" ref="C5:C30" si="0">SUM(F5:AM5)/($B$2*$D$1)</f>
        <v>0.37988275862068965</v>
      </c>
      <c r="D5" s="133">
        <f t="shared" ref="D5:D30" si="1">(SUM(F5:AM5)-SMALL(F5:AM5,1)-SMALL(F5:AM5,2)-SMALL(F5:AM5,3)-SMALL(F5:AM5,4))/($D$1*($B$2-$D$2))</f>
        <v>0.440664</v>
      </c>
      <c r="F5" s="1">
        <v>0</v>
      </c>
      <c r="G5" s="1">
        <v>0.33329999999999999</v>
      </c>
      <c r="H5" s="1">
        <v>0</v>
      </c>
      <c r="I5" s="1">
        <v>0.25</v>
      </c>
      <c r="J5" s="1">
        <v>0.5</v>
      </c>
      <c r="K5" s="1">
        <v>0</v>
      </c>
      <c r="L5">
        <v>0.6</v>
      </c>
      <c r="M5" s="1">
        <v>0.6</v>
      </c>
      <c r="N5" s="1">
        <v>0.33329999999999999</v>
      </c>
      <c r="O5" s="1">
        <v>1</v>
      </c>
      <c r="P5" s="1">
        <v>0</v>
      </c>
      <c r="Q5" s="1">
        <v>0</v>
      </c>
      <c r="R5" s="1">
        <v>0.25</v>
      </c>
      <c r="S5" s="1">
        <v>0.6</v>
      </c>
      <c r="T5" s="1">
        <v>0.33329999999999999</v>
      </c>
      <c r="U5" s="1">
        <v>0.75</v>
      </c>
      <c r="V5" s="1">
        <v>1</v>
      </c>
      <c r="W5" s="1">
        <v>0.8</v>
      </c>
      <c r="X5" s="1">
        <v>0.5</v>
      </c>
      <c r="Y5" s="1">
        <v>0</v>
      </c>
      <c r="Z5" s="1">
        <v>0</v>
      </c>
      <c r="AA5" s="1">
        <v>0</v>
      </c>
      <c r="AB5" s="1">
        <v>0</v>
      </c>
      <c r="AC5" s="1">
        <v>0.66669999999999996</v>
      </c>
      <c r="AD5" s="1">
        <v>1</v>
      </c>
      <c r="AE5" s="1">
        <v>0</v>
      </c>
      <c r="AF5" s="1">
        <v>0</v>
      </c>
      <c r="AG5" s="1">
        <v>0.83330000000000004</v>
      </c>
      <c r="AH5" s="1">
        <v>0.66669999999999996</v>
      </c>
    </row>
    <row r="6" spans="1:37" x14ac:dyDescent="0.3">
      <c r="A6" s="68" t="s">
        <v>611</v>
      </c>
      <c r="B6" s="68" t="s">
        <v>149</v>
      </c>
      <c r="C6" s="133">
        <f t="shared" si="0"/>
        <v>0.34802758620689656</v>
      </c>
      <c r="D6" s="133">
        <f t="shared" si="1"/>
        <v>0.40371200000000002</v>
      </c>
      <c r="F6" s="1">
        <v>0.28570000000000001</v>
      </c>
      <c r="G6" s="1">
        <v>0.73329999999999995</v>
      </c>
      <c r="H6" s="1">
        <v>0.25</v>
      </c>
      <c r="I6" s="1">
        <v>0</v>
      </c>
      <c r="J6" s="1">
        <v>0.38100000000000001</v>
      </c>
      <c r="K6" s="1">
        <v>0.33329999999999999</v>
      </c>
      <c r="L6">
        <v>0.6</v>
      </c>
      <c r="M6" s="1">
        <v>0.6</v>
      </c>
      <c r="N6" s="1">
        <v>0.33329999999999999</v>
      </c>
      <c r="O6" s="1">
        <v>0.33329999999999999</v>
      </c>
      <c r="P6" s="1">
        <v>0.28570000000000001</v>
      </c>
      <c r="Q6" s="1">
        <v>0.33329999999999999</v>
      </c>
      <c r="R6" s="1">
        <v>0</v>
      </c>
      <c r="S6" s="1">
        <v>0.6</v>
      </c>
      <c r="T6" s="1">
        <v>0.5</v>
      </c>
      <c r="U6" s="1">
        <v>0.5</v>
      </c>
      <c r="V6" s="1">
        <v>0</v>
      </c>
      <c r="W6" s="1">
        <v>0</v>
      </c>
      <c r="X6" s="1">
        <v>0.16669999999999999</v>
      </c>
      <c r="Y6" s="1">
        <v>0</v>
      </c>
      <c r="Z6" s="1">
        <v>0.42859999999999998</v>
      </c>
      <c r="AA6" s="1">
        <v>0.42859999999999998</v>
      </c>
      <c r="AB6" s="1">
        <v>0</v>
      </c>
      <c r="AC6" s="1">
        <v>0</v>
      </c>
      <c r="AD6" s="1">
        <v>0.75</v>
      </c>
      <c r="AE6" s="1">
        <v>0.75</v>
      </c>
      <c r="AF6" s="1">
        <v>0</v>
      </c>
      <c r="AG6" s="1">
        <v>0.5</v>
      </c>
      <c r="AH6" s="1">
        <v>1</v>
      </c>
    </row>
    <row r="7" spans="1:37" x14ac:dyDescent="0.3">
      <c r="A7" t="s">
        <v>291</v>
      </c>
      <c r="B7" t="s">
        <v>430</v>
      </c>
      <c r="C7" s="133">
        <f t="shared" si="0"/>
        <v>0.46203793103448271</v>
      </c>
      <c r="D7" s="133">
        <f t="shared" si="1"/>
        <v>0.535964</v>
      </c>
      <c r="F7" s="1">
        <v>1</v>
      </c>
      <c r="G7" s="1">
        <v>0.5333</v>
      </c>
      <c r="H7" s="1">
        <v>0.5</v>
      </c>
      <c r="I7" s="1">
        <v>0.25</v>
      </c>
      <c r="J7" s="1">
        <v>0.35709999999999997</v>
      </c>
      <c r="K7" s="1">
        <v>0.66669999999999996</v>
      </c>
      <c r="L7">
        <v>0.8</v>
      </c>
      <c r="M7" s="1">
        <v>0.4</v>
      </c>
      <c r="N7" s="1">
        <v>0.44440000000000002</v>
      </c>
      <c r="O7" s="1">
        <v>0</v>
      </c>
      <c r="P7" s="1">
        <v>0.42859999999999998</v>
      </c>
      <c r="Q7" s="1">
        <v>1</v>
      </c>
      <c r="R7" s="1">
        <v>0.25</v>
      </c>
      <c r="S7" s="1">
        <v>0.4</v>
      </c>
      <c r="T7" s="1">
        <v>0.16669999999999999</v>
      </c>
      <c r="U7" s="1">
        <v>0</v>
      </c>
      <c r="V7" s="1">
        <v>1</v>
      </c>
      <c r="W7" s="1">
        <v>0</v>
      </c>
      <c r="X7" s="1">
        <v>0.5</v>
      </c>
      <c r="Y7" s="1">
        <v>0.33329999999999999</v>
      </c>
      <c r="Z7" s="1">
        <v>0.28570000000000001</v>
      </c>
      <c r="AA7" s="1">
        <v>1</v>
      </c>
      <c r="AB7" s="1">
        <v>0.5</v>
      </c>
      <c r="AC7" s="1">
        <v>1</v>
      </c>
      <c r="AD7" s="1">
        <v>0</v>
      </c>
      <c r="AE7" s="1">
        <v>0.25</v>
      </c>
      <c r="AF7" s="1">
        <v>0.33329999999999999</v>
      </c>
      <c r="AG7" s="1">
        <v>1</v>
      </c>
      <c r="AH7" s="1">
        <v>0</v>
      </c>
    </row>
    <row r="8" spans="1:37" x14ac:dyDescent="0.3">
      <c r="A8" t="s">
        <v>612</v>
      </c>
      <c r="B8" t="s">
        <v>706</v>
      </c>
      <c r="C8" s="133">
        <f t="shared" si="0"/>
        <v>0.82843448275862075</v>
      </c>
      <c r="D8" s="133">
        <f t="shared" si="1"/>
        <v>0.91431600000000013</v>
      </c>
      <c r="F8" s="1">
        <v>1</v>
      </c>
      <c r="G8" s="1">
        <v>1</v>
      </c>
      <c r="H8" s="1">
        <v>1</v>
      </c>
      <c r="I8" s="1">
        <v>1</v>
      </c>
      <c r="J8" s="1">
        <v>0.92859999999999998</v>
      </c>
      <c r="K8" s="1">
        <v>1</v>
      </c>
      <c r="L8">
        <v>1</v>
      </c>
      <c r="M8" s="1">
        <v>0.8</v>
      </c>
      <c r="N8" s="1">
        <v>0.88890000000000002</v>
      </c>
      <c r="O8" s="1">
        <v>0.66669999999999996</v>
      </c>
      <c r="P8" s="1">
        <v>0.85709999999999997</v>
      </c>
      <c r="Q8" s="1">
        <v>1</v>
      </c>
      <c r="R8" s="1">
        <v>0</v>
      </c>
      <c r="S8" s="1">
        <v>1</v>
      </c>
      <c r="T8" s="1">
        <v>0.5</v>
      </c>
      <c r="U8" s="1">
        <v>0.75</v>
      </c>
      <c r="V8" s="1">
        <v>1</v>
      </c>
      <c r="W8" s="1">
        <v>0.8</v>
      </c>
      <c r="X8" s="1">
        <v>0.83330000000000004</v>
      </c>
      <c r="Y8" s="1">
        <v>1</v>
      </c>
      <c r="Z8" s="1">
        <v>1</v>
      </c>
      <c r="AA8" s="1">
        <v>1</v>
      </c>
      <c r="AB8" s="1">
        <v>0</v>
      </c>
      <c r="AC8" s="1">
        <v>0.83330000000000004</v>
      </c>
      <c r="AD8" s="1">
        <v>0.75</v>
      </c>
      <c r="AE8" s="1">
        <v>0.75</v>
      </c>
      <c r="AF8" s="1">
        <v>0.66669999999999996</v>
      </c>
      <c r="AG8" s="1">
        <v>1</v>
      </c>
      <c r="AH8" s="1">
        <v>1</v>
      </c>
    </row>
    <row r="9" spans="1:37" x14ac:dyDescent="0.3">
      <c r="A9" t="s">
        <v>613</v>
      </c>
      <c r="B9" t="s">
        <v>531</v>
      </c>
      <c r="C9" s="133">
        <f t="shared" si="0"/>
        <v>0.35197241379310346</v>
      </c>
      <c r="D9" s="133">
        <f t="shared" si="1"/>
        <v>0.40828799999999998</v>
      </c>
      <c r="F9" s="1">
        <v>0.57140000000000002</v>
      </c>
      <c r="G9" s="1">
        <v>0.4</v>
      </c>
      <c r="H9" s="1">
        <v>0</v>
      </c>
      <c r="I9" s="1">
        <v>0.5</v>
      </c>
      <c r="J9" s="1">
        <v>0.45240000000000002</v>
      </c>
      <c r="K9" s="1">
        <v>1</v>
      </c>
      <c r="L9">
        <v>0</v>
      </c>
      <c r="M9" s="1">
        <v>0.2</v>
      </c>
      <c r="N9" s="1">
        <v>0.33329999999999999</v>
      </c>
      <c r="O9" s="1">
        <v>0</v>
      </c>
      <c r="P9" s="1">
        <v>0.42859999999999998</v>
      </c>
      <c r="Q9" s="1">
        <v>0.33329999999999999</v>
      </c>
      <c r="R9" s="1">
        <v>0</v>
      </c>
      <c r="S9" s="1">
        <v>0.2</v>
      </c>
      <c r="T9" s="1">
        <v>0.33329999999999999</v>
      </c>
      <c r="U9" s="1">
        <v>0.5</v>
      </c>
      <c r="V9" s="1">
        <v>0.33329999999999999</v>
      </c>
      <c r="W9" s="1">
        <v>0.8</v>
      </c>
      <c r="X9" s="1">
        <v>0.16669999999999999</v>
      </c>
      <c r="Y9" s="1">
        <v>0.66669999999999996</v>
      </c>
      <c r="Z9" s="1">
        <v>0.1429</v>
      </c>
      <c r="AA9" s="1">
        <v>0.42859999999999998</v>
      </c>
      <c r="AB9" s="1">
        <v>0</v>
      </c>
      <c r="AC9" s="1">
        <v>0.66669999999999996</v>
      </c>
      <c r="AD9" s="1">
        <v>0.25</v>
      </c>
      <c r="AE9" s="1">
        <v>0.5</v>
      </c>
      <c r="AF9" s="1">
        <v>0</v>
      </c>
      <c r="AG9" s="1">
        <v>0.33329999999999999</v>
      </c>
      <c r="AH9" s="1">
        <v>0.66669999999999996</v>
      </c>
    </row>
    <row r="10" spans="1:37" x14ac:dyDescent="0.3">
      <c r="A10" t="s">
        <v>614</v>
      </c>
      <c r="B10" t="s">
        <v>615</v>
      </c>
      <c r="C10" s="133">
        <f t="shared" si="0"/>
        <v>0.82550344827586219</v>
      </c>
      <c r="D10" s="133">
        <f t="shared" si="1"/>
        <v>0.91091999999999995</v>
      </c>
      <c r="F10" s="1">
        <v>1</v>
      </c>
      <c r="G10" s="1">
        <v>0.66669999999999996</v>
      </c>
      <c r="H10" s="1">
        <v>1</v>
      </c>
      <c r="I10" s="1">
        <v>1</v>
      </c>
      <c r="J10" s="1">
        <v>0.85709999999999997</v>
      </c>
      <c r="K10" s="1">
        <v>1</v>
      </c>
      <c r="L10">
        <v>1</v>
      </c>
      <c r="M10" s="1">
        <v>0.8</v>
      </c>
      <c r="N10" s="1">
        <v>0.77780000000000005</v>
      </c>
      <c r="O10" s="1">
        <v>1</v>
      </c>
      <c r="P10" s="1">
        <v>0.57140000000000002</v>
      </c>
      <c r="Q10" s="1">
        <v>0.33329999999999999</v>
      </c>
      <c r="R10" s="1">
        <v>1</v>
      </c>
      <c r="S10" s="1">
        <v>0.6</v>
      </c>
      <c r="T10" s="1">
        <v>1</v>
      </c>
      <c r="U10" s="1">
        <v>0</v>
      </c>
      <c r="V10" s="1">
        <v>1</v>
      </c>
      <c r="W10" s="1">
        <v>1</v>
      </c>
      <c r="X10" s="1">
        <v>0.66669999999999996</v>
      </c>
      <c r="Y10" s="1">
        <v>1</v>
      </c>
      <c r="Z10" s="1">
        <v>1</v>
      </c>
      <c r="AA10" s="1">
        <v>1</v>
      </c>
      <c r="AB10" s="1">
        <v>0.83330000000000004</v>
      </c>
      <c r="AC10" s="1">
        <v>1</v>
      </c>
      <c r="AD10" s="1">
        <v>0.5</v>
      </c>
      <c r="AE10" s="1">
        <v>1</v>
      </c>
      <c r="AF10" s="1">
        <v>0.33329999999999999</v>
      </c>
      <c r="AG10" s="1">
        <v>1</v>
      </c>
      <c r="AH10" s="1">
        <v>1</v>
      </c>
    </row>
    <row r="11" spans="1:37" x14ac:dyDescent="0.3">
      <c r="A11" t="s">
        <v>616</v>
      </c>
      <c r="B11" t="s">
        <v>522</v>
      </c>
      <c r="C11" s="133">
        <f t="shared" si="0"/>
        <v>0.77509655172413772</v>
      </c>
      <c r="D11" s="133">
        <f t="shared" si="1"/>
        <v>0.87511199999999978</v>
      </c>
      <c r="F11" s="1">
        <v>1</v>
      </c>
      <c r="G11" s="1">
        <v>1</v>
      </c>
      <c r="H11" s="1">
        <v>0.75</v>
      </c>
      <c r="I11" s="1">
        <v>1</v>
      </c>
      <c r="J11" s="1">
        <v>0.78569999999999995</v>
      </c>
      <c r="K11" s="1">
        <v>1</v>
      </c>
      <c r="L11">
        <v>0.6</v>
      </c>
      <c r="M11" s="1">
        <v>0.6</v>
      </c>
      <c r="N11" s="1">
        <v>0.77780000000000005</v>
      </c>
      <c r="O11" s="1">
        <v>1</v>
      </c>
      <c r="P11" s="1">
        <v>1</v>
      </c>
      <c r="Q11" s="1">
        <v>1</v>
      </c>
      <c r="R11" s="1">
        <v>0.75</v>
      </c>
      <c r="S11" s="1">
        <v>1</v>
      </c>
      <c r="T11" s="1">
        <v>1</v>
      </c>
      <c r="U11" s="1">
        <v>1</v>
      </c>
      <c r="V11" s="1">
        <v>1</v>
      </c>
      <c r="W11" s="1">
        <v>0</v>
      </c>
      <c r="X11" s="1">
        <v>0.83330000000000004</v>
      </c>
      <c r="Y11" s="1">
        <v>0.66669999999999996</v>
      </c>
      <c r="Z11" s="1">
        <v>0.85709999999999997</v>
      </c>
      <c r="AA11" s="1">
        <v>0.85709999999999997</v>
      </c>
      <c r="AB11" s="1">
        <v>0.66669999999999996</v>
      </c>
      <c r="AC11" s="1">
        <v>0</v>
      </c>
      <c r="AD11" s="1">
        <v>1</v>
      </c>
      <c r="AE11" s="1">
        <v>1</v>
      </c>
      <c r="AF11" s="1">
        <v>0</v>
      </c>
      <c r="AG11" s="1">
        <v>0.66669999999999996</v>
      </c>
      <c r="AH11" s="1">
        <v>0.66669999999999996</v>
      </c>
    </row>
    <row r="12" spans="1:37" x14ac:dyDescent="0.3">
      <c r="A12" t="s">
        <v>647</v>
      </c>
      <c r="B12" t="s">
        <v>648</v>
      </c>
      <c r="C12" s="133">
        <f t="shared" si="0"/>
        <v>0.23965172413793104</v>
      </c>
      <c r="D12" s="133">
        <f t="shared" si="1"/>
        <v>0.27799600000000002</v>
      </c>
      <c r="F12" s="1">
        <v>0.57140000000000002</v>
      </c>
      <c r="G12" s="1">
        <v>0</v>
      </c>
      <c r="H12" s="1">
        <v>0.25</v>
      </c>
      <c r="I12" s="1">
        <v>1</v>
      </c>
      <c r="J12" s="1">
        <v>0.40479999999999999</v>
      </c>
      <c r="K12" s="1">
        <v>0</v>
      </c>
      <c r="L12">
        <v>1</v>
      </c>
      <c r="M12" s="1">
        <v>0.2</v>
      </c>
      <c r="N12" s="1">
        <v>0</v>
      </c>
      <c r="O12" s="1">
        <v>0.33329999999999999</v>
      </c>
      <c r="P12" s="1">
        <v>0.85709999999999997</v>
      </c>
      <c r="Q12" s="1">
        <v>0</v>
      </c>
      <c r="R12" s="1">
        <v>0</v>
      </c>
      <c r="S12" s="1">
        <v>1</v>
      </c>
      <c r="T12" s="1">
        <v>0</v>
      </c>
      <c r="U12" s="1">
        <v>0</v>
      </c>
      <c r="V12" s="1">
        <v>0</v>
      </c>
      <c r="W12" s="1">
        <v>0</v>
      </c>
      <c r="X12" s="1">
        <v>0</v>
      </c>
      <c r="Y12" s="1">
        <v>0.33329999999999999</v>
      </c>
      <c r="Z12" s="1">
        <v>0</v>
      </c>
      <c r="AA12" s="1">
        <v>0</v>
      </c>
      <c r="AB12" s="1">
        <v>0</v>
      </c>
      <c r="AC12" s="1">
        <v>0</v>
      </c>
      <c r="AD12" s="1">
        <v>1</v>
      </c>
      <c r="AE12" s="1">
        <v>0</v>
      </c>
      <c r="AF12" s="1">
        <v>0</v>
      </c>
      <c r="AG12" s="1">
        <v>0</v>
      </c>
      <c r="AH12" s="1">
        <v>0</v>
      </c>
    </row>
    <row r="13" spans="1:37" x14ac:dyDescent="0.3">
      <c r="A13" t="s">
        <v>617</v>
      </c>
      <c r="B13" t="s">
        <v>448</v>
      </c>
      <c r="C13" s="133">
        <f t="shared" si="0"/>
        <v>0.94548275862068965</v>
      </c>
      <c r="D13" s="133">
        <f t="shared" si="1"/>
        <v>1</v>
      </c>
      <c r="F13" s="1">
        <v>1</v>
      </c>
      <c r="G13" s="1">
        <v>0.8</v>
      </c>
      <c r="H13" s="1">
        <v>1</v>
      </c>
      <c r="I13" s="1">
        <v>1</v>
      </c>
      <c r="J13" s="1">
        <v>0.78569999999999995</v>
      </c>
      <c r="K13" s="1">
        <v>1</v>
      </c>
      <c r="L13">
        <v>1</v>
      </c>
      <c r="M13" s="1">
        <v>1</v>
      </c>
      <c r="N13" s="1">
        <v>1</v>
      </c>
      <c r="O13" s="1">
        <v>1</v>
      </c>
      <c r="P13" s="1">
        <v>1</v>
      </c>
      <c r="Q13" s="1">
        <v>1</v>
      </c>
      <c r="R13" s="1">
        <v>1</v>
      </c>
      <c r="S13" s="1">
        <v>1</v>
      </c>
      <c r="T13" s="1">
        <v>1</v>
      </c>
      <c r="U13" s="1">
        <v>1</v>
      </c>
      <c r="V13" s="1">
        <v>1</v>
      </c>
      <c r="W13" s="1">
        <v>1</v>
      </c>
      <c r="X13" s="1">
        <v>1</v>
      </c>
      <c r="Y13" s="1">
        <v>1</v>
      </c>
      <c r="Z13" s="1">
        <v>1</v>
      </c>
      <c r="AA13" s="1">
        <v>1</v>
      </c>
      <c r="AB13" s="1">
        <v>0.5</v>
      </c>
      <c r="AC13" s="1">
        <v>1</v>
      </c>
      <c r="AD13" s="1">
        <v>1</v>
      </c>
      <c r="AE13" s="1">
        <v>1</v>
      </c>
      <c r="AF13" s="1">
        <v>0.33329999999999999</v>
      </c>
      <c r="AG13" s="1">
        <v>1</v>
      </c>
      <c r="AH13" s="1">
        <v>1</v>
      </c>
    </row>
    <row r="14" spans="1:37" s="86" customFormat="1" x14ac:dyDescent="0.3">
      <c r="A14" s="103" t="s">
        <v>242</v>
      </c>
      <c r="B14" s="103" t="s">
        <v>527</v>
      </c>
      <c r="C14" s="135"/>
      <c r="D14" s="135"/>
      <c r="F14" s="86">
        <v>0.42859999999999998</v>
      </c>
      <c r="G14" s="86">
        <v>0.6</v>
      </c>
      <c r="H14" s="86">
        <v>0</v>
      </c>
      <c r="I14" s="86">
        <v>0.5</v>
      </c>
      <c r="J14" s="86">
        <v>0.71430000000000005</v>
      </c>
      <c r="K14" s="86">
        <v>0</v>
      </c>
      <c r="L14" s="86">
        <v>0</v>
      </c>
      <c r="M14" s="86">
        <v>0</v>
      </c>
      <c r="N14" s="86">
        <v>0</v>
      </c>
    </row>
    <row r="15" spans="1:37" x14ac:dyDescent="0.3">
      <c r="A15" t="s">
        <v>565</v>
      </c>
      <c r="B15" t="s">
        <v>203</v>
      </c>
      <c r="C15" s="133">
        <f t="shared" si="0"/>
        <v>0.75271034482758614</v>
      </c>
      <c r="D15" s="133">
        <f t="shared" si="1"/>
        <v>0.86171599999999993</v>
      </c>
      <c r="F15" s="1">
        <v>0.85709999999999997</v>
      </c>
      <c r="G15" s="1">
        <v>0.86670000000000003</v>
      </c>
      <c r="H15" s="1">
        <v>0.75</v>
      </c>
      <c r="I15" s="1">
        <v>0.75</v>
      </c>
      <c r="J15" s="1">
        <v>0.92859999999999998</v>
      </c>
      <c r="K15" s="1">
        <v>1</v>
      </c>
      <c r="L15">
        <v>0.8</v>
      </c>
      <c r="M15" s="1">
        <v>0.4</v>
      </c>
      <c r="N15" s="1">
        <v>1</v>
      </c>
      <c r="O15" s="1">
        <v>0.66669999999999996</v>
      </c>
      <c r="P15" s="1">
        <v>0.85709999999999997</v>
      </c>
      <c r="Q15" s="1">
        <v>1</v>
      </c>
      <c r="R15" s="1">
        <v>1</v>
      </c>
      <c r="S15" s="1">
        <v>1</v>
      </c>
      <c r="T15" s="1">
        <v>1</v>
      </c>
      <c r="U15" s="1">
        <v>1</v>
      </c>
      <c r="V15" s="1">
        <v>0.66669999999999996</v>
      </c>
      <c r="W15" s="1">
        <v>1</v>
      </c>
      <c r="X15" s="1">
        <v>0.83330000000000004</v>
      </c>
      <c r="Y15" s="1">
        <v>0.66669999999999996</v>
      </c>
      <c r="Z15" s="1">
        <v>0</v>
      </c>
      <c r="AA15" s="1">
        <v>0.28570000000000001</v>
      </c>
      <c r="AB15" s="1">
        <v>1</v>
      </c>
      <c r="AC15" s="1">
        <v>1</v>
      </c>
      <c r="AD15" s="1">
        <v>0.75</v>
      </c>
      <c r="AE15" s="1">
        <v>0.75</v>
      </c>
      <c r="AF15" s="1">
        <v>0</v>
      </c>
      <c r="AG15" s="1">
        <v>1</v>
      </c>
      <c r="AH15" s="1">
        <v>0</v>
      </c>
    </row>
    <row r="16" spans="1:37" x14ac:dyDescent="0.3">
      <c r="A16" t="s">
        <v>618</v>
      </c>
      <c r="B16" t="s">
        <v>208</v>
      </c>
      <c r="C16" s="133">
        <f t="shared" si="0"/>
        <v>0.85121034482758617</v>
      </c>
      <c r="D16" s="133">
        <f t="shared" si="1"/>
        <v>0.89902000000000004</v>
      </c>
      <c r="F16" s="1">
        <v>0.71430000000000005</v>
      </c>
      <c r="G16" s="1">
        <v>0.8</v>
      </c>
      <c r="H16" s="1">
        <v>0.75</v>
      </c>
      <c r="I16" s="1">
        <v>1</v>
      </c>
      <c r="J16" s="1">
        <v>0.64290000000000003</v>
      </c>
      <c r="K16" s="1">
        <v>1</v>
      </c>
      <c r="L16">
        <v>0.8</v>
      </c>
      <c r="M16" s="1">
        <v>0.4</v>
      </c>
      <c r="N16" s="1">
        <v>0.77780000000000005</v>
      </c>
      <c r="O16" s="1">
        <v>0.66669999999999996</v>
      </c>
      <c r="P16" s="1">
        <v>1</v>
      </c>
      <c r="Q16" s="1">
        <v>0.66669999999999996</v>
      </c>
      <c r="R16" s="1">
        <v>1</v>
      </c>
      <c r="S16" s="1">
        <v>1</v>
      </c>
      <c r="T16" s="1">
        <v>1</v>
      </c>
      <c r="U16" s="1">
        <v>0.75</v>
      </c>
      <c r="V16" s="1">
        <v>1</v>
      </c>
      <c r="W16" s="1">
        <v>0.8</v>
      </c>
      <c r="X16" s="1">
        <v>1</v>
      </c>
      <c r="Y16" s="1">
        <v>1</v>
      </c>
      <c r="Z16" s="1">
        <v>1</v>
      </c>
      <c r="AA16" s="1">
        <v>1</v>
      </c>
      <c r="AB16" s="1">
        <v>1</v>
      </c>
      <c r="AC16" s="1">
        <v>1</v>
      </c>
      <c r="AD16" s="1">
        <v>0.75</v>
      </c>
      <c r="AE16" s="1">
        <v>0.5</v>
      </c>
      <c r="AF16" s="1">
        <v>1</v>
      </c>
      <c r="AG16" s="1">
        <v>0.66669999999999996</v>
      </c>
      <c r="AH16" s="1">
        <v>1</v>
      </c>
    </row>
    <row r="17" spans="1:34" x14ac:dyDescent="0.3">
      <c r="A17" t="s">
        <v>747</v>
      </c>
      <c r="B17" t="s">
        <v>748</v>
      </c>
      <c r="C17" s="133">
        <f>SUM(F17:AM17)/(($B$2-3)*$D$1)</f>
        <v>0.62111923076923081</v>
      </c>
      <c r="D17" s="133">
        <f>(SUM(F17:AM17)-SMALL(F17:AM17,1)-SMALL(F17:AM17,2)-SMALL(F17:AM17,3)-SMALL(F17:AM17,4))/($D$1*($B$2-3-$D$2))</f>
        <v>0.73404999999999998</v>
      </c>
      <c r="I17" s="1">
        <v>0.5</v>
      </c>
      <c r="J17" s="1">
        <v>0.52380000000000004</v>
      </c>
      <c r="K17" s="1">
        <v>0.33329999999999999</v>
      </c>
      <c r="L17">
        <v>0.6</v>
      </c>
      <c r="M17" s="1">
        <v>0.4</v>
      </c>
      <c r="N17" s="1">
        <v>0.44440000000000002</v>
      </c>
      <c r="O17" s="1">
        <v>1</v>
      </c>
      <c r="P17" s="1">
        <v>0.85709999999999997</v>
      </c>
      <c r="Q17" s="1">
        <v>1</v>
      </c>
      <c r="R17" s="1">
        <v>0.75</v>
      </c>
      <c r="S17" s="1">
        <v>0.8</v>
      </c>
      <c r="T17" s="1">
        <v>0.75</v>
      </c>
      <c r="U17" s="1">
        <v>0.75</v>
      </c>
      <c r="V17" s="1">
        <v>0</v>
      </c>
      <c r="W17" s="1">
        <v>0</v>
      </c>
      <c r="X17" s="1">
        <v>0.83330000000000004</v>
      </c>
      <c r="Y17" s="1">
        <v>1</v>
      </c>
      <c r="Z17" s="1">
        <v>0</v>
      </c>
      <c r="AA17" s="1">
        <v>0.85709999999999997</v>
      </c>
      <c r="AB17" s="1">
        <v>0</v>
      </c>
      <c r="AC17" s="1">
        <v>1</v>
      </c>
      <c r="AD17" s="1">
        <v>0.75</v>
      </c>
      <c r="AE17" s="1">
        <v>1</v>
      </c>
      <c r="AF17" s="1">
        <v>0.66669999999999996</v>
      </c>
      <c r="AG17" s="1">
        <v>0.66669999999999996</v>
      </c>
      <c r="AH17" s="1">
        <v>0.66669999999999996</v>
      </c>
    </row>
    <row r="18" spans="1:34" x14ac:dyDescent="0.3">
      <c r="A18" t="s">
        <v>619</v>
      </c>
      <c r="B18" t="s">
        <v>620</v>
      </c>
      <c r="C18" s="133">
        <f t="shared" si="0"/>
        <v>0.78127931034482756</v>
      </c>
      <c r="D18" s="133">
        <f t="shared" si="1"/>
        <v>0.90628399999999998</v>
      </c>
      <c r="F18" s="1">
        <v>0.85709999999999997</v>
      </c>
      <c r="G18" s="1">
        <v>1</v>
      </c>
      <c r="H18" s="1">
        <v>1</v>
      </c>
      <c r="I18" s="1">
        <v>1</v>
      </c>
      <c r="J18" s="1">
        <v>1</v>
      </c>
      <c r="K18" s="1">
        <v>1</v>
      </c>
      <c r="L18">
        <v>1</v>
      </c>
      <c r="M18" s="1">
        <v>0.8</v>
      </c>
      <c r="N18" s="1">
        <v>0</v>
      </c>
      <c r="O18" s="1">
        <v>0</v>
      </c>
      <c r="P18" s="1">
        <v>1</v>
      </c>
      <c r="Q18" s="1">
        <v>1</v>
      </c>
      <c r="R18" s="1">
        <v>0</v>
      </c>
      <c r="S18" s="1">
        <v>1</v>
      </c>
      <c r="T18" s="1">
        <v>1</v>
      </c>
      <c r="U18" s="1">
        <v>1</v>
      </c>
      <c r="V18" s="1">
        <v>1</v>
      </c>
      <c r="W18" s="1">
        <v>1</v>
      </c>
      <c r="X18" s="1">
        <v>0</v>
      </c>
      <c r="Y18" s="1">
        <v>1</v>
      </c>
      <c r="Z18" s="1">
        <v>1</v>
      </c>
      <c r="AA18" s="1">
        <v>1</v>
      </c>
      <c r="AB18" s="1">
        <v>0</v>
      </c>
      <c r="AC18" s="1">
        <v>1</v>
      </c>
      <c r="AD18" s="1">
        <v>1</v>
      </c>
      <c r="AE18" s="1">
        <v>1</v>
      </c>
      <c r="AF18" s="1">
        <v>1</v>
      </c>
      <c r="AG18" s="1">
        <v>0</v>
      </c>
      <c r="AH18" s="1">
        <v>1</v>
      </c>
    </row>
    <row r="19" spans="1:34" x14ac:dyDescent="0.3">
      <c r="A19" t="s">
        <v>619</v>
      </c>
      <c r="B19" t="s">
        <v>262</v>
      </c>
      <c r="C19" s="133">
        <f t="shared" si="0"/>
        <v>0.78357931034482764</v>
      </c>
      <c r="D19" s="133">
        <f t="shared" si="1"/>
        <v>0.90895199999999998</v>
      </c>
      <c r="F19" s="1">
        <v>0.85709999999999997</v>
      </c>
      <c r="G19" s="1">
        <v>0.86670000000000003</v>
      </c>
      <c r="H19" s="1">
        <v>1</v>
      </c>
      <c r="I19" s="1">
        <v>1</v>
      </c>
      <c r="J19" s="1">
        <v>1</v>
      </c>
      <c r="K19" s="1">
        <v>1</v>
      </c>
      <c r="L19">
        <v>1</v>
      </c>
      <c r="M19" s="1">
        <v>1</v>
      </c>
      <c r="N19" s="1">
        <v>0</v>
      </c>
      <c r="O19" s="1">
        <v>0</v>
      </c>
      <c r="P19" s="1">
        <v>1</v>
      </c>
      <c r="Q19" s="1">
        <v>1</v>
      </c>
      <c r="R19" s="1">
        <v>0</v>
      </c>
      <c r="S19" s="1">
        <v>1</v>
      </c>
      <c r="T19" s="1">
        <v>1</v>
      </c>
      <c r="U19" s="1">
        <v>1</v>
      </c>
      <c r="V19" s="1">
        <v>1</v>
      </c>
      <c r="W19" s="1">
        <v>1</v>
      </c>
      <c r="X19" s="1">
        <v>0</v>
      </c>
      <c r="Y19" s="1">
        <v>1</v>
      </c>
      <c r="Z19" s="1">
        <v>1</v>
      </c>
      <c r="AA19" s="1">
        <v>1</v>
      </c>
      <c r="AB19" s="1">
        <v>0</v>
      </c>
      <c r="AC19" s="1">
        <v>1</v>
      </c>
      <c r="AD19" s="1">
        <v>1</v>
      </c>
      <c r="AE19" s="1">
        <v>1</v>
      </c>
      <c r="AF19" s="1">
        <v>1</v>
      </c>
      <c r="AG19" s="1">
        <v>0</v>
      </c>
      <c r="AH19" s="1">
        <v>1</v>
      </c>
    </row>
    <row r="20" spans="1:34" x14ac:dyDescent="0.3">
      <c r="A20" t="s">
        <v>621</v>
      </c>
      <c r="B20" t="s">
        <v>688</v>
      </c>
      <c r="C20" s="133">
        <f t="shared" si="0"/>
        <v>0.56806206896551725</v>
      </c>
      <c r="D20" s="133">
        <f t="shared" si="1"/>
        <v>0.65895199999999998</v>
      </c>
      <c r="F20" s="1">
        <v>0.85709999999999997</v>
      </c>
      <c r="G20" s="1">
        <v>0.4667</v>
      </c>
      <c r="H20" s="1">
        <v>0.25</v>
      </c>
      <c r="I20" s="1">
        <v>1</v>
      </c>
      <c r="J20" s="1">
        <v>0.42859999999999998</v>
      </c>
      <c r="K20" s="1">
        <v>0.66669999999999996</v>
      </c>
      <c r="L20">
        <v>0.4</v>
      </c>
      <c r="M20" s="1">
        <v>0.4</v>
      </c>
      <c r="N20" s="1">
        <v>0</v>
      </c>
      <c r="O20" s="1">
        <v>0</v>
      </c>
      <c r="P20" s="1">
        <v>0</v>
      </c>
      <c r="Q20" s="1">
        <v>1</v>
      </c>
      <c r="R20" s="1">
        <v>0</v>
      </c>
      <c r="S20" s="1">
        <v>1</v>
      </c>
      <c r="T20" s="1">
        <v>0</v>
      </c>
      <c r="U20" s="1">
        <v>1</v>
      </c>
      <c r="V20" s="1">
        <v>1</v>
      </c>
      <c r="W20" s="1">
        <v>0.6</v>
      </c>
      <c r="X20" s="1">
        <v>0</v>
      </c>
      <c r="Y20" s="1">
        <v>0.33329999999999999</v>
      </c>
      <c r="Z20" s="1">
        <v>0.57140000000000002</v>
      </c>
      <c r="AA20" s="1">
        <v>1</v>
      </c>
      <c r="AB20" s="1">
        <v>0.66669999999999996</v>
      </c>
      <c r="AC20" s="1">
        <v>1</v>
      </c>
      <c r="AD20" s="1">
        <v>1</v>
      </c>
      <c r="AE20" s="1">
        <v>1</v>
      </c>
      <c r="AF20" s="1">
        <v>1</v>
      </c>
      <c r="AG20" s="1">
        <v>0</v>
      </c>
      <c r="AH20" s="1">
        <v>0.83330000000000004</v>
      </c>
    </row>
    <row r="21" spans="1:34" x14ac:dyDescent="0.3">
      <c r="A21" t="s">
        <v>622</v>
      </c>
      <c r="B21" t="s">
        <v>396</v>
      </c>
      <c r="C21" s="133">
        <f t="shared" si="0"/>
        <v>0.84354137931034479</v>
      </c>
      <c r="D21" s="133">
        <f t="shared" si="1"/>
        <v>0.95184000000000002</v>
      </c>
      <c r="F21" s="1">
        <v>1</v>
      </c>
      <c r="G21" s="1">
        <v>1</v>
      </c>
      <c r="H21" s="1">
        <v>0.75</v>
      </c>
      <c r="I21" s="1">
        <v>1</v>
      </c>
      <c r="J21" s="1">
        <v>1</v>
      </c>
      <c r="K21" s="1">
        <v>1</v>
      </c>
      <c r="L21">
        <v>1</v>
      </c>
      <c r="M21" s="1">
        <v>1</v>
      </c>
      <c r="N21" s="1">
        <v>0.88890000000000002</v>
      </c>
      <c r="O21" s="1">
        <v>0.66669999999999996</v>
      </c>
      <c r="P21" s="1">
        <v>1</v>
      </c>
      <c r="Q21" s="1">
        <v>1</v>
      </c>
      <c r="R21" s="1">
        <v>1</v>
      </c>
      <c r="S21" s="1">
        <v>0.8</v>
      </c>
      <c r="T21" s="1">
        <v>1</v>
      </c>
      <c r="U21" s="1">
        <v>0</v>
      </c>
      <c r="V21" s="1">
        <v>1</v>
      </c>
      <c r="W21" s="1">
        <v>0</v>
      </c>
      <c r="X21" s="1">
        <v>0.83330000000000004</v>
      </c>
      <c r="Y21" s="1">
        <v>0</v>
      </c>
      <c r="Z21" s="1">
        <v>0.85709999999999997</v>
      </c>
      <c r="AA21" s="1">
        <v>1</v>
      </c>
      <c r="AB21" s="1">
        <v>1</v>
      </c>
      <c r="AC21" s="1">
        <v>1</v>
      </c>
      <c r="AD21" s="1">
        <v>1</v>
      </c>
      <c r="AE21" s="1">
        <v>1</v>
      </c>
      <c r="AF21" s="1">
        <v>0.66669999999999996</v>
      </c>
      <c r="AG21" s="1">
        <v>1</v>
      </c>
      <c r="AH21" s="1">
        <v>1</v>
      </c>
    </row>
    <row r="22" spans="1:34" x14ac:dyDescent="0.3">
      <c r="A22" t="s">
        <v>623</v>
      </c>
      <c r="B22" t="s">
        <v>74</v>
      </c>
      <c r="C22" s="133">
        <f t="shared" si="0"/>
        <v>0.62892068965517245</v>
      </c>
      <c r="D22" s="133">
        <f t="shared" si="1"/>
        <v>0.72954800000000009</v>
      </c>
      <c r="F22" s="1">
        <v>0.71430000000000005</v>
      </c>
      <c r="G22" s="1">
        <v>0.6</v>
      </c>
      <c r="H22" s="1">
        <v>0.5</v>
      </c>
      <c r="I22" s="1">
        <v>0.25</v>
      </c>
      <c r="J22" s="1">
        <v>0.85709999999999997</v>
      </c>
      <c r="K22" s="1">
        <v>1</v>
      </c>
      <c r="L22">
        <v>0</v>
      </c>
      <c r="M22" s="1">
        <v>0.6</v>
      </c>
      <c r="N22" s="1">
        <v>0.88890000000000002</v>
      </c>
      <c r="O22" s="1">
        <v>0.33329999999999999</v>
      </c>
      <c r="P22" s="1">
        <v>0.57140000000000002</v>
      </c>
      <c r="Q22" s="1">
        <v>0.66669999999999996</v>
      </c>
      <c r="R22" s="1">
        <v>0</v>
      </c>
      <c r="S22" s="1">
        <v>0.6</v>
      </c>
      <c r="T22" s="1">
        <v>1</v>
      </c>
      <c r="U22" s="1">
        <v>1</v>
      </c>
      <c r="V22" s="1">
        <v>1</v>
      </c>
      <c r="W22" s="1">
        <v>0.8</v>
      </c>
      <c r="X22" s="1">
        <v>1</v>
      </c>
      <c r="Y22" s="1">
        <v>0</v>
      </c>
      <c r="Z22" s="1">
        <v>0.85709999999999997</v>
      </c>
      <c r="AA22" s="1">
        <v>0</v>
      </c>
      <c r="AB22" s="1">
        <v>0.5</v>
      </c>
      <c r="AC22" s="1">
        <v>0.83330000000000004</v>
      </c>
      <c r="AD22" s="1">
        <v>1</v>
      </c>
      <c r="AE22" s="1">
        <v>1</v>
      </c>
      <c r="AF22" s="1">
        <v>0.33329999999999999</v>
      </c>
      <c r="AG22" s="1">
        <v>0.33329999999999999</v>
      </c>
      <c r="AH22" s="1">
        <v>1</v>
      </c>
    </row>
    <row r="23" spans="1:34" x14ac:dyDescent="0.3">
      <c r="A23" t="s">
        <v>624</v>
      </c>
      <c r="B23" t="s">
        <v>625</v>
      </c>
      <c r="C23" s="133">
        <f t="shared" si="0"/>
        <v>0.69704827586206886</v>
      </c>
      <c r="D23" s="133">
        <f t="shared" si="1"/>
        <v>0.78724399999999983</v>
      </c>
      <c r="F23" s="1">
        <v>0.42859999999999998</v>
      </c>
      <c r="G23" s="1">
        <v>0.93330000000000002</v>
      </c>
      <c r="H23" s="1">
        <v>0.75</v>
      </c>
      <c r="I23" s="1">
        <v>1</v>
      </c>
      <c r="J23" s="1">
        <v>0.92859999999999998</v>
      </c>
      <c r="K23" s="1">
        <v>1</v>
      </c>
      <c r="L23">
        <v>0.2</v>
      </c>
      <c r="M23" s="1">
        <v>0.4</v>
      </c>
      <c r="N23" s="1">
        <v>0.66669999999999996</v>
      </c>
      <c r="O23" s="1">
        <v>1</v>
      </c>
      <c r="P23" s="1">
        <v>0.42859999999999998</v>
      </c>
      <c r="Q23" s="1">
        <v>0.33329999999999999</v>
      </c>
      <c r="R23" s="1">
        <v>0</v>
      </c>
      <c r="S23" s="1">
        <v>0.8</v>
      </c>
      <c r="T23" s="1">
        <v>1</v>
      </c>
      <c r="U23" s="1">
        <v>0.75</v>
      </c>
      <c r="V23" s="1">
        <v>0.66669999999999996</v>
      </c>
      <c r="W23" s="1">
        <v>1</v>
      </c>
      <c r="X23" s="1">
        <v>0.33329999999999999</v>
      </c>
      <c r="Y23" s="1">
        <v>1</v>
      </c>
      <c r="Z23" s="1">
        <v>0.42859999999999998</v>
      </c>
      <c r="AA23" s="1">
        <v>1</v>
      </c>
      <c r="AB23" s="1">
        <v>0.5</v>
      </c>
      <c r="AC23" s="1">
        <v>1</v>
      </c>
      <c r="AD23" s="1">
        <v>0</v>
      </c>
      <c r="AE23" s="1">
        <v>1</v>
      </c>
      <c r="AF23" s="1">
        <v>0.66669999999999996</v>
      </c>
      <c r="AG23" s="1">
        <v>1</v>
      </c>
      <c r="AH23" s="1">
        <v>1</v>
      </c>
    </row>
    <row r="24" spans="1:34" x14ac:dyDescent="0.3">
      <c r="A24" t="s">
        <v>626</v>
      </c>
      <c r="B24" t="s">
        <v>64</v>
      </c>
      <c r="C24" s="133">
        <f t="shared" si="0"/>
        <v>0.83935172413793102</v>
      </c>
      <c r="D24" s="133">
        <f t="shared" si="1"/>
        <v>0.90345999999999993</v>
      </c>
      <c r="F24" s="1">
        <v>1</v>
      </c>
      <c r="G24" s="1">
        <v>0.86670000000000003</v>
      </c>
      <c r="H24" s="1">
        <v>1</v>
      </c>
      <c r="I24" s="1">
        <v>1</v>
      </c>
      <c r="J24" s="1">
        <v>0.85709999999999997</v>
      </c>
      <c r="K24" s="1">
        <v>1</v>
      </c>
      <c r="L24">
        <v>0.6</v>
      </c>
      <c r="M24" s="1">
        <v>0.6</v>
      </c>
      <c r="N24" s="1">
        <v>0.88890000000000002</v>
      </c>
      <c r="O24" s="1">
        <v>0.66669999999999996</v>
      </c>
      <c r="P24" s="1">
        <v>1</v>
      </c>
      <c r="Q24" s="1">
        <v>1</v>
      </c>
      <c r="R24" s="1">
        <v>0.25</v>
      </c>
      <c r="S24" s="1">
        <v>1</v>
      </c>
      <c r="T24" s="1">
        <v>0.75</v>
      </c>
      <c r="U24" s="1">
        <v>1</v>
      </c>
      <c r="V24" s="1">
        <v>1</v>
      </c>
      <c r="W24" s="1">
        <v>0.6</v>
      </c>
      <c r="X24" s="1">
        <v>1</v>
      </c>
      <c r="Y24" s="1">
        <v>0.66669999999999996</v>
      </c>
      <c r="Z24" s="1">
        <v>0.85709999999999997</v>
      </c>
      <c r="AA24" s="1">
        <v>0.57140000000000002</v>
      </c>
      <c r="AB24" s="1">
        <v>1</v>
      </c>
      <c r="AC24" s="1">
        <v>1</v>
      </c>
      <c r="AD24" s="1">
        <v>1</v>
      </c>
      <c r="AE24" s="1">
        <v>1</v>
      </c>
      <c r="AF24" s="1">
        <v>0.33329999999999999</v>
      </c>
      <c r="AG24" s="1">
        <v>0.83330000000000004</v>
      </c>
      <c r="AH24" s="1">
        <v>1</v>
      </c>
    </row>
    <row r="25" spans="1:34" x14ac:dyDescent="0.3">
      <c r="A25" t="s">
        <v>627</v>
      </c>
      <c r="B25" t="s">
        <v>628</v>
      </c>
      <c r="C25" s="133">
        <f t="shared" si="0"/>
        <v>0.40550000000000003</v>
      </c>
      <c r="D25" s="133">
        <f t="shared" si="1"/>
        <v>0.47038000000000002</v>
      </c>
      <c r="F25" s="1">
        <v>0.57140000000000002</v>
      </c>
      <c r="G25" s="1">
        <v>0</v>
      </c>
      <c r="H25" s="1">
        <v>0.75</v>
      </c>
      <c r="I25" s="1">
        <v>0.75</v>
      </c>
      <c r="J25" s="1">
        <v>0.23810000000000001</v>
      </c>
      <c r="K25" s="1">
        <v>0</v>
      </c>
      <c r="L25">
        <v>0.4</v>
      </c>
      <c r="M25" s="1">
        <v>0</v>
      </c>
      <c r="N25" s="1">
        <v>0.66669999999999996</v>
      </c>
      <c r="O25" s="1">
        <v>1</v>
      </c>
      <c r="P25" s="1">
        <v>1</v>
      </c>
      <c r="Q25" s="1">
        <v>1</v>
      </c>
      <c r="R25" s="1">
        <v>0</v>
      </c>
      <c r="S25" s="1">
        <v>0.8</v>
      </c>
      <c r="T25" s="1">
        <v>0.33329999999999999</v>
      </c>
      <c r="U25" s="1">
        <v>0</v>
      </c>
      <c r="V25" s="1">
        <v>0</v>
      </c>
      <c r="W25" s="1">
        <v>0</v>
      </c>
      <c r="X25" s="1">
        <v>0</v>
      </c>
      <c r="Y25" s="1">
        <v>0.66669999999999996</v>
      </c>
      <c r="Z25" s="1">
        <v>0.42859999999999998</v>
      </c>
      <c r="AA25" s="1">
        <v>0.57140000000000002</v>
      </c>
      <c r="AB25" s="1">
        <v>0.5</v>
      </c>
      <c r="AC25" s="1">
        <v>1</v>
      </c>
      <c r="AD25" s="1">
        <v>0</v>
      </c>
      <c r="AE25" s="1">
        <v>0.25</v>
      </c>
      <c r="AF25" s="1">
        <v>0</v>
      </c>
      <c r="AG25" s="1">
        <v>0</v>
      </c>
      <c r="AH25" s="1">
        <v>0.83330000000000004</v>
      </c>
    </row>
    <row r="26" spans="1:34" x14ac:dyDescent="0.3">
      <c r="A26" t="s">
        <v>345</v>
      </c>
      <c r="B26" t="s">
        <v>629</v>
      </c>
      <c r="C26" s="133">
        <f t="shared" si="0"/>
        <v>0.68075517241379324</v>
      </c>
      <c r="D26" s="133">
        <f t="shared" si="1"/>
        <v>0.78967600000000016</v>
      </c>
      <c r="F26" s="1">
        <v>1</v>
      </c>
      <c r="G26" s="1">
        <v>1</v>
      </c>
      <c r="H26" s="1">
        <v>1</v>
      </c>
      <c r="I26" s="1">
        <v>1</v>
      </c>
      <c r="J26" s="1">
        <v>0.78569999999999995</v>
      </c>
      <c r="K26" s="1">
        <v>1</v>
      </c>
      <c r="L26">
        <v>1</v>
      </c>
      <c r="M26" s="1">
        <v>0.8</v>
      </c>
      <c r="N26" s="1">
        <v>0.44440000000000002</v>
      </c>
      <c r="O26" s="1">
        <v>0.66669999999999996</v>
      </c>
      <c r="P26" s="1">
        <v>0.85709999999999997</v>
      </c>
      <c r="Q26" s="1">
        <v>1</v>
      </c>
      <c r="R26" s="1">
        <v>0</v>
      </c>
      <c r="S26" s="1">
        <v>0.8</v>
      </c>
      <c r="T26" s="1">
        <v>1</v>
      </c>
      <c r="U26" s="1">
        <v>1</v>
      </c>
      <c r="V26" s="1">
        <v>0</v>
      </c>
      <c r="W26" s="1">
        <v>0.4</v>
      </c>
      <c r="X26" s="1">
        <v>0.83330000000000004</v>
      </c>
      <c r="Y26" s="1">
        <v>0.66669999999999996</v>
      </c>
      <c r="Z26" s="1">
        <v>0.71430000000000005</v>
      </c>
      <c r="AA26" s="1">
        <v>0.85709999999999997</v>
      </c>
      <c r="AB26" s="1">
        <v>0.33329999999999999</v>
      </c>
      <c r="AC26" s="1">
        <v>0.75</v>
      </c>
      <c r="AD26" s="1">
        <v>1</v>
      </c>
      <c r="AE26" s="1">
        <v>0</v>
      </c>
      <c r="AF26" s="1">
        <v>0.33329999999999999</v>
      </c>
      <c r="AG26" s="1">
        <v>0</v>
      </c>
      <c r="AH26" s="1">
        <v>0.5</v>
      </c>
    </row>
    <row r="27" spans="1:34" x14ac:dyDescent="0.3">
      <c r="A27" t="s">
        <v>630</v>
      </c>
      <c r="B27" t="s">
        <v>631</v>
      </c>
      <c r="C27" s="133">
        <f t="shared" si="0"/>
        <v>0.68782068965517229</v>
      </c>
      <c r="D27" s="133">
        <f t="shared" si="1"/>
        <v>0.75177999999999978</v>
      </c>
      <c r="F27" s="1">
        <v>0.28570000000000001</v>
      </c>
      <c r="G27" s="1">
        <v>0.6</v>
      </c>
      <c r="H27" s="1">
        <v>0.75</v>
      </c>
      <c r="I27" s="1">
        <v>0.75</v>
      </c>
      <c r="J27" s="1">
        <v>0.90480000000000005</v>
      </c>
      <c r="K27" s="1">
        <v>0.66669999999999996</v>
      </c>
      <c r="L27">
        <v>0.8</v>
      </c>
      <c r="M27" s="1">
        <v>0.6</v>
      </c>
      <c r="N27" s="1">
        <v>0.44440000000000002</v>
      </c>
      <c r="O27" s="1">
        <v>0.66669999999999996</v>
      </c>
      <c r="P27" s="1">
        <v>0.57140000000000002</v>
      </c>
      <c r="Q27" s="1">
        <v>0.66669999999999996</v>
      </c>
      <c r="R27" s="1">
        <v>0.75</v>
      </c>
      <c r="S27" s="1">
        <v>0.6</v>
      </c>
      <c r="T27" s="1">
        <v>0.75</v>
      </c>
      <c r="U27" s="1">
        <v>0.75</v>
      </c>
      <c r="V27" s="1">
        <v>0.33329999999999999</v>
      </c>
      <c r="W27" s="1">
        <v>0.2</v>
      </c>
      <c r="X27" s="1">
        <v>0.33329999999999999</v>
      </c>
      <c r="Y27" s="1">
        <v>0.66669999999999996</v>
      </c>
      <c r="Z27" s="1">
        <v>0.85709999999999997</v>
      </c>
      <c r="AA27" s="1">
        <v>1</v>
      </c>
      <c r="AB27" s="1">
        <v>0.83330000000000004</v>
      </c>
      <c r="AC27" s="1">
        <v>0.66669999999999996</v>
      </c>
      <c r="AD27" s="1">
        <v>0.5</v>
      </c>
      <c r="AE27" s="1">
        <v>1</v>
      </c>
      <c r="AF27" s="1">
        <v>1</v>
      </c>
      <c r="AG27" s="1">
        <v>1</v>
      </c>
      <c r="AH27" s="1">
        <v>1</v>
      </c>
    </row>
    <row r="28" spans="1:34" s="86" customFormat="1" x14ac:dyDescent="0.3">
      <c r="A28" s="103" t="s">
        <v>632</v>
      </c>
      <c r="B28" s="103" t="s">
        <v>94</v>
      </c>
      <c r="C28" s="135"/>
      <c r="D28" s="135"/>
      <c r="F28" s="86">
        <v>0.57140000000000002</v>
      </c>
      <c r="G28" s="86">
        <v>0.4667</v>
      </c>
      <c r="H28" s="86">
        <v>0.25</v>
      </c>
      <c r="I28" s="86">
        <v>0.75</v>
      </c>
      <c r="J28" s="86">
        <v>0.21429999999999999</v>
      </c>
      <c r="K28" s="86">
        <v>0.33329999999999999</v>
      </c>
      <c r="L28" s="103">
        <v>0.4</v>
      </c>
      <c r="M28" s="86">
        <v>0</v>
      </c>
      <c r="N28" s="86">
        <v>0.44440000000000002</v>
      </c>
      <c r="O28" s="86">
        <v>0.33329999999999999</v>
      </c>
      <c r="P28" s="86">
        <v>0.1429</v>
      </c>
      <c r="Q28" s="86">
        <v>1</v>
      </c>
      <c r="R28" s="86">
        <v>0.5</v>
      </c>
      <c r="S28" s="86">
        <v>0.4</v>
      </c>
      <c r="T28" s="86">
        <v>0.16669999999999999</v>
      </c>
      <c r="U28" s="86">
        <v>0.5</v>
      </c>
      <c r="V28" s="86">
        <v>0</v>
      </c>
      <c r="W28" s="86">
        <v>0.4</v>
      </c>
      <c r="X28" s="86">
        <v>0.16669999999999999</v>
      </c>
    </row>
    <row r="29" spans="1:34" x14ac:dyDescent="0.3">
      <c r="A29" t="s">
        <v>633</v>
      </c>
      <c r="B29" t="s">
        <v>615</v>
      </c>
      <c r="C29" s="133">
        <f t="shared" si="0"/>
        <v>0.49807931034482755</v>
      </c>
      <c r="D29" s="133">
        <f t="shared" si="1"/>
        <v>0.57777199999999995</v>
      </c>
      <c r="F29" s="1">
        <v>0.85709999999999997</v>
      </c>
      <c r="G29" s="1">
        <v>0.66669999999999996</v>
      </c>
      <c r="H29" s="1">
        <v>0.75</v>
      </c>
      <c r="I29" s="1">
        <v>1</v>
      </c>
      <c r="J29" s="1">
        <v>0.71430000000000005</v>
      </c>
      <c r="K29" s="1">
        <v>1</v>
      </c>
      <c r="L29">
        <v>0.4</v>
      </c>
      <c r="M29" s="1">
        <v>0.2</v>
      </c>
      <c r="N29" s="1">
        <v>0.44440000000000002</v>
      </c>
      <c r="O29" s="1">
        <v>1</v>
      </c>
      <c r="P29" s="1">
        <v>0.57140000000000002</v>
      </c>
      <c r="Q29" s="1">
        <v>0.66669999999999996</v>
      </c>
      <c r="R29" s="1">
        <v>0.75</v>
      </c>
      <c r="S29" s="1">
        <v>0.4</v>
      </c>
      <c r="T29" s="1">
        <v>0.75</v>
      </c>
      <c r="U29" s="1">
        <v>0</v>
      </c>
      <c r="V29" s="1">
        <v>0</v>
      </c>
      <c r="W29" s="1">
        <v>0</v>
      </c>
      <c r="X29" s="1">
        <v>0</v>
      </c>
      <c r="Y29" s="1">
        <v>0</v>
      </c>
      <c r="Z29" s="1">
        <v>0.85709999999999997</v>
      </c>
      <c r="AA29" s="1">
        <v>0</v>
      </c>
      <c r="AB29" s="1">
        <v>0.5</v>
      </c>
      <c r="AC29" s="1">
        <v>1</v>
      </c>
      <c r="AD29" s="1">
        <v>0</v>
      </c>
      <c r="AE29" s="1">
        <v>0.75</v>
      </c>
      <c r="AF29" s="1">
        <v>0.33329999999999999</v>
      </c>
      <c r="AG29" s="1">
        <v>0.83330000000000004</v>
      </c>
      <c r="AH29" s="1">
        <v>0</v>
      </c>
    </row>
    <row r="30" spans="1:34" x14ac:dyDescent="0.3">
      <c r="A30" t="s">
        <v>634</v>
      </c>
      <c r="B30" t="s">
        <v>718</v>
      </c>
      <c r="C30" s="133">
        <f t="shared" si="0"/>
        <v>0.43899310344827586</v>
      </c>
      <c r="D30" s="133">
        <f t="shared" si="1"/>
        <v>0.50923200000000002</v>
      </c>
      <c r="F30" s="1">
        <v>0.42859999999999998</v>
      </c>
      <c r="G30" s="1">
        <v>0</v>
      </c>
      <c r="H30" s="1">
        <v>0.75</v>
      </c>
      <c r="I30" s="1">
        <v>1</v>
      </c>
      <c r="J30" s="1">
        <v>0.85709999999999997</v>
      </c>
      <c r="K30" s="1">
        <v>0.33329999999999999</v>
      </c>
      <c r="L30">
        <v>0.4</v>
      </c>
      <c r="M30" s="1">
        <v>0.4</v>
      </c>
      <c r="N30" s="1">
        <v>0</v>
      </c>
      <c r="O30" s="1">
        <v>0.66669999999999996</v>
      </c>
      <c r="P30" s="1">
        <v>0</v>
      </c>
      <c r="Q30" s="1">
        <v>1</v>
      </c>
      <c r="R30" s="1">
        <v>0</v>
      </c>
      <c r="S30" s="1">
        <v>0.8</v>
      </c>
      <c r="T30" s="1">
        <v>0</v>
      </c>
      <c r="U30" s="1">
        <v>0</v>
      </c>
      <c r="V30" s="1">
        <v>0</v>
      </c>
      <c r="W30" s="1">
        <v>0</v>
      </c>
      <c r="X30" s="1">
        <v>0.5</v>
      </c>
      <c r="Y30" s="1">
        <v>0.33329999999999999</v>
      </c>
      <c r="Z30" s="1">
        <v>0.57140000000000002</v>
      </c>
      <c r="AA30" s="1">
        <v>0.85709999999999997</v>
      </c>
      <c r="AB30" s="1">
        <v>1</v>
      </c>
      <c r="AC30" s="1">
        <v>0.83330000000000004</v>
      </c>
      <c r="AD30" s="1">
        <v>0.5</v>
      </c>
      <c r="AE30" s="1">
        <v>0</v>
      </c>
      <c r="AF30" s="1">
        <v>0</v>
      </c>
      <c r="AG30" s="1">
        <v>0.5</v>
      </c>
      <c r="AH30" s="1">
        <v>1</v>
      </c>
    </row>
  </sheetData>
  <pageMargins left="0.7" right="0.7" top="0.75" bottom="0.75" header="0.3" footer="0.3"/>
  <pageSetup orientation="portrait" verticalDpi="300"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zoomScale="80" zoomScaleNormal="80" workbookViewId="0">
      <selection activeCell="C30" sqref="C4:C30"/>
    </sheetView>
  </sheetViews>
  <sheetFormatPr defaultRowHeight="13.45" x14ac:dyDescent="0.3"/>
  <cols>
    <col min="1" max="1" width="26.81640625" style="5" customWidth="1"/>
    <col min="2" max="2" width="11.90625" style="5" customWidth="1"/>
    <col min="5" max="5" width="20.1796875" style="26" bestFit="1" customWidth="1"/>
    <col min="6" max="6" width="27.36328125" style="26" bestFit="1" customWidth="1"/>
    <col min="7" max="7" width="10.1796875" style="26" bestFit="1" customWidth="1"/>
    <col min="8" max="8" width="7" style="26" bestFit="1" customWidth="1"/>
  </cols>
  <sheetData>
    <row r="1" spans="1:8" x14ac:dyDescent="0.3">
      <c r="A1" s="5" t="s">
        <v>437</v>
      </c>
      <c r="E1" s="26" t="s">
        <v>439</v>
      </c>
    </row>
    <row r="2" spans="1:8" ht="14" thickBot="1" x14ac:dyDescent="0.35">
      <c r="A2" s="5" t="s">
        <v>438</v>
      </c>
    </row>
    <row r="3" spans="1:8" ht="14" thickBot="1" x14ac:dyDescent="0.35">
      <c r="A3" s="25" t="s">
        <v>224</v>
      </c>
      <c r="B3" s="25" t="s">
        <v>0</v>
      </c>
      <c r="C3" s="25" t="s">
        <v>436</v>
      </c>
      <c r="E3" s="27" t="s">
        <v>440</v>
      </c>
      <c r="F3" s="27" t="s">
        <v>441</v>
      </c>
      <c r="G3" s="27" t="s">
        <v>442</v>
      </c>
      <c r="H3" s="27" t="s">
        <v>1</v>
      </c>
    </row>
    <row r="4" spans="1:8" ht="14" thickBot="1" x14ac:dyDescent="0.3">
      <c r="A4" s="81" t="s">
        <v>745</v>
      </c>
      <c r="B4" s="67" t="s">
        <v>609</v>
      </c>
      <c r="C4">
        <f t="shared" ref="C4:C30" si="0">VLOOKUP(A4,$F$4:$H$30,3,FALSE)</f>
        <v>1</v>
      </c>
      <c r="E4" s="29" t="s">
        <v>618</v>
      </c>
      <c r="F4" s="29" t="s">
        <v>715</v>
      </c>
      <c r="G4" s="30">
        <v>6</v>
      </c>
      <c r="H4" s="31">
        <v>1</v>
      </c>
    </row>
    <row r="5" spans="1:8" ht="14" thickBot="1" x14ac:dyDescent="0.3">
      <c r="A5" s="67" t="s">
        <v>703</v>
      </c>
      <c r="B5" s="67" t="s">
        <v>186</v>
      </c>
      <c r="C5">
        <f t="shared" si="0"/>
        <v>0.66669999999999996</v>
      </c>
      <c r="E5" s="75" t="s">
        <v>766</v>
      </c>
      <c r="F5" s="75" t="s">
        <v>674</v>
      </c>
      <c r="G5" s="76">
        <v>6</v>
      </c>
      <c r="H5" s="77">
        <v>1</v>
      </c>
    </row>
    <row r="6" spans="1:8" ht="14" thickBot="1" x14ac:dyDescent="0.3">
      <c r="A6" s="67" t="s">
        <v>726</v>
      </c>
      <c r="B6" s="67" t="s">
        <v>611</v>
      </c>
      <c r="C6">
        <f t="shared" si="0"/>
        <v>1</v>
      </c>
      <c r="E6" s="29" t="s">
        <v>609</v>
      </c>
      <c r="F6" s="29" t="s">
        <v>745</v>
      </c>
      <c r="G6" s="30">
        <v>6</v>
      </c>
      <c r="H6" s="31">
        <v>1</v>
      </c>
    </row>
    <row r="7" spans="1:8" ht="14" thickBot="1" x14ac:dyDescent="0.3">
      <c r="A7" s="67" t="s">
        <v>693</v>
      </c>
      <c r="B7" s="67" t="s">
        <v>291</v>
      </c>
      <c r="C7" t="e">
        <f t="shared" si="0"/>
        <v>#N/A</v>
      </c>
      <c r="E7" s="75" t="s">
        <v>614</v>
      </c>
      <c r="F7" s="75" t="s">
        <v>678</v>
      </c>
      <c r="G7" s="76">
        <v>6</v>
      </c>
      <c r="H7" s="77">
        <v>1</v>
      </c>
    </row>
    <row r="8" spans="1:8" ht="14" thickBot="1" x14ac:dyDescent="0.3">
      <c r="A8" s="67" t="s">
        <v>707</v>
      </c>
      <c r="B8" s="67" t="s">
        <v>612</v>
      </c>
      <c r="C8">
        <f t="shared" si="0"/>
        <v>1</v>
      </c>
      <c r="E8" s="29" t="s">
        <v>619</v>
      </c>
      <c r="F8" s="29" t="s">
        <v>746</v>
      </c>
      <c r="G8" s="30">
        <v>6</v>
      </c>
      <c r="H8" s="31">
        <v>1</v>
      </c>
    </row>
    <row r="9" spans="1:8" ht="14" thickBot="1" x14ac:dyDescent="0.3">
      <c r="A9" s="67" t="s">
        <v>730</v>
      </c>
      <c r="B9" s="67" t="s">
        <v>613</v>
      </c>
      <c r="C9">
        <f t="shared" si="0"/>
        <v>0.66669999999999996</v>
      </c>
      <c r="E9" s="75" t="s">
        <v>619</v>
      </c>
      <c r="F9" s="75" t="s">
        <v>737</v>
      </c>
      <c r="G9" s="76">
        <v>6</v>
      </c>
      <c r="H9" s="77">
        <v>1</v>
      </c>
    </row>
    <row r="10" spans="1:8" ht="14" thickBot="1" x14ac:dyDescent="0.3">
      <c r="A10" s="67" t="s">
        <v>678</v>
      </c>
      <c r="B10" s="67" t="s">
        <v>614</v>
      </c>
      <c r="C10">
        <f t="shared" si="0"/>
        <v>1</v>
      </c>
      <c r="E10" s="78" t="s">
        <v>747</v>
      </c>
      <c r="F10" s="78" t="s">
        <v>749</v>
      </c>
      <c r="G10" s="79">
        <v>4</v>
      </c>
      <c r="H10" s="80">
        <v>0.66669999999999996</v>
      </c>
    </row>
    <row r="11" spans="1:8" ht="14" thickBot="1" x14ac:dyDescent="0.3">
      <c r="A11" s="67" t="s">
        <v>721</v>
      </c>
      <c r="B11" s="67" t="s">
        <v>616</v>
      </c>
      <c r="C11">
        <f t="shared" si="0"/>
        <v>0.66669999999999996</v>
      </c>
      <c r="E11" s="75" t="s">
        <v>626</v>
      </c>
      <c r="F11" s="75" t="s">
        <v>663</v>
      </c>
      <c r="G11" s="76">
        <v>6</v>
      </c>
      <c r="H11" s="77">
        <v>1</v>
      </c>
    </row>
    <row r="12" spans="1:8" ht="14" thickBot="1" x14ac:dyDescent="0.3">
      <c r="A12" s="67" t="s">
        <v>738</v>
      </c>
      <c r="B12" s="67" t="s">
        <v>647</v>
      </c>
      <c r="C12" t="e">
        <f t="shared" si="0"/>
        <v>#N/A</v>
      </c>
      <c r="E12" s="29" t="s">
        <v>627</v>
      </c>
      <c r="F12" s="29" t="s">
        <v>670</v>
      </c>
      <c r="G12" s="30">
        <v>5</v>
      </c>
      <c r="H12" s="31">
        <v>0.83330000000000004</v>
      </c>
    </row>
    <row r="13" spans="1:8" ht="14" thickBot="1" x14ac:dyDescent="0.3">
      <c r="A13" s="67" t="s">
        <v>727</v>
      </c>
      <c r="B13" s="67" t="s">
        <v>617</v>
      </c>
      <c r="C13">
        <f t="shared" si="0"/>
        <v>1</v>
      </c>
      <c r="E13" s="72" t="s">
        <v>616</v>
      </c>
      <c r="F13" s="72" t="s">
        <v>721</v>
      </c>
      <c r="G13" s="73">
        <v>4</v>
      </c>
      <c r="H13" s="74">
        <v>0.66669999999999996</v>
      </c>
    </row>
    <row r="14" spans="1:8" ht="14" thickBot="1" x14ac:dyDescent="0.3">
      <c r="A14" s="67" t="s">
        <v>682</v>
      </c>
      <c r="B14" s="67" t="s">
        <v>242</v>
      </c>
      <c r="C14" t="e">
        <f t="shared" si="0"/>
        <v>#N/A</v>
      </c>
      <c r="E14" s="29" t="s">
        <v>612</v>
      </c>
      <c r="F14" s="29" t="s">
        <v>707</v>
      </c>
      <c r="G14" s="30">
        <v>6</v>
      </c>
      <c r="H14" s="31">
        <v>1</v>
      </c>
    </row>
    <row r="15" spans="1:8" ht="14" thickBot="1" x14ac:dyDescent="0.3">
      <c r="A15" s="67" t="s">
        <v>667</v>
      </c>
      <c r="B15" s="67" t="s">
        <v>565</v>
      </c>
      <c r="C15" t="e">
        <f t="shared" si="0"/>
        <v>#N/A</v>
      </c>
      <c r="E15" s="72" t="s">
        <v>613</v>
      </c>
      <c r="F15" s="72" t="s">
        <v>730</v>
      </c>
      <c r="G15" s="73">
        <v>4</v>
      </c>
      <c r="H15" s="74">
        <v>0.66669999999999996</v>
      </c>
    </row>
    <row r="16" spans="1:8" ht="14" thickBot="1" x14ac:dyDescent="0.3">
      <c r="A16" s="67" t="s">
        <v>715</v>
      </c>
      <c r="B16" s="67" t="s">
        <v>618</v>
      </c>
      <c r="C16">
        <f t="shared" si="0"/>
        <v>1</v>
      </c>
      <c r="E16" s="29" t="s">
        <v>611</v>
      </c>
      <c r="F16" s="29" t="s">
        <v>726</v>
      </c>
      <c r="G16" s="30">
        <v>6</v>
      </c>
      <c r="H16" s="31">
        <v>1</v>
      </c>
    </row>
    <row r="17" spans="1:8" ht="14" thickBot="1" x14ac:dyDescent="0.3">
      <c r="A17" t="s">
        <v>749</v>
      </c>
      <c r="B17" s="67" t="s">
        <v>747</v>
      </c>
      <c r="C17">
        <f t="shared" si="0"/>
        <v>0.66669999999999996</v>
      </c>
      <c r="E17" s="72" t="s">
        <v>186</v>
      </c>
      <c r="F17" s="72" t="s">
        <v>703</v>
      </c>
      <c r="G17" s="73">
        <v>4</v>
      </c>
      <c r="H17" s="74">
        <v>0.66669999999999996</v>
      </c>
    </row>
    <row r="18" spans="1:8" ht="14" thickBot="1" x14ac:dyDescent="0.3">
      <c r="A18" s="81" t="s">
        <v>746</v>
      </c>
      <c r="B18" s="67" t="s">
        <v>619</v>
      </c>
      <c r="C18">
        <f t="shared" si="0"/>
        <v>1</v>
      </c>
      <c r="E18" s="29" t="s">
        <v>622</v>
      </c>
      <c r="F18" s="29" t="s">
        <v>684</v>
      </c>
      <c r="G18" s="30">
        <v>6</v>
      </c>
      <c r="H18" s="31">
        <v>1</v>
      </c>
    </row>
    <row r="19" spans="1:8" ht="14" thickBot="1" x14ac:dyDescent="0.3">
      <c r="A19" s="67" t="s">
        <v>737</v>
      </c>
      <c r="B19" s="67" t="s">
        <v>619</v>
      </c>
      <c r="C19">
        <f t="shared" si="0"/>
        <v>1</v>
      </c>
      <c r="E19" s="72" t="s">
        <v>345</v>
      </c>
      <c r="F19" s="72" t="s">
        <v>710</v>
      </c>
      <c r="G19" s="73">
        <v>3</v>
      </c>
      <c r="H19" s="74">
        <v>0.5</v>
      </c>
    </row>
    <row r="20" spans="1:8" ht="14" thickBot="1" x14ac:dyDescent="0.3">
      <c r="A20" s="67" t="s">
        <v>689</v>
      </c>
      <c r="B20" s="67" t="s">
        <v>621</v>
      </c>
      <c r="C20">
        <f t="shared" si="0"/>
        <v>0.83330000000000004</v>
      </c>
      <c r="E20" s="29" t="s">
        <v>623</v>
      </c>
      <c r="F20" s="29" t="s">
        <v>696</v>
      </c>
      <c r="G20" s="30">
        <v>6</v>
      </c>
      <c r="H20" s="31">
        <v>1</v>
      </c>
    </row>
    <row r="21" spans="1:8" ht="14" thickBot="1" x14ac:dyDescent="0.3">
      <c r="A21" s="67" t="s">
        <v>684</v>
      </c>
      <c r="B21" s="67" t="s">
        <v>622</v>
      </c>
      <c r="C21">
        <f t="shared" si="0"/>
        <v>1</v>
      </c>
      <c r="E21" s="75" t="s">
        <v>634</v>
      </c>
      <c r="F21" s="75" t="s">
        <v>719</v>
      </c>
      <c r="G21" s="76">
        <v>6</v>
      </c>
      <c r="H21" s="77">
        <v>1</v>
      </c>
    </row>
    <row r="22" spans="1:8" ht="14" thickBot="1" x14ac:dyDescent="0.3">
      <c r="A22" s="67" t="s">
        <v>696</v>
      </c>
      <c r="B22" s="67" t="s">
        <v>623</v>
      </c>
      <c r="C22">
        <f t="shared" si="0"/>
        <v>1</v>
      </c>
      <c r="E22" s="29" t="s">
        <v>617</v>
      </c>
      <c r="F22" s="29" t="s">
        <v>727</v>
      </c>
      <c r="G22" s="30">
        <v>6</v>
      </c>
      <c r="H22" s="31">
        <v>1</v>
      </c>
    </row>
    <row r="23" spans="1:8" ht="14" thickBot="1" x14ac:dyDescent="0.3">
      <c r="A23" s="67" t="s">
        <v>674</v>
      </c>
      <c r="B23" s="67" t="s">
        <v>624</v>
      </c>
      <c r="C23">
        <f t="shared" si="0"/>
        <v>1</v>
      </c>
      <c r="E23" s="75" t="s">
        <v>630</v>
      </c>
      <c r="F23" s="75" t="s">
        <v>713</v>
      </c>
      <c r="G23" s="76">
        <v>6</v>
      </c>
      <c r="H23" s="77">
        <v>1</v>
      </c>
    </row>
    <row r="24" spans="1:8" ht="14" thickBot="1" x14ac:dyDescent="0.3">
      <c r="A24" s="67" t="s">
        <v>663</v>
      </c>
      <c r="B24" s="67" t="s">
        <v>626</v>
      </c>
      <c r="C24">
        <f t="shared" si="0"/>
        <v>1</v>
      </c>
      <c r="E24" s="29" t="s">
        <v>621</v>
      </c>
      <c r="F24" s="29" t="s">
        <v>689</v>
      </c>
      <c r="G24" s="30">
        <v>5</v>
      </c>
      <c r="H24" s="31">
        <v>0.83330000000000004</v>
      </c>
    </row>
    <row r="25" spans="1:8" ht="14" thickBot="1" x14ac:dyDescent="0.3">
      <c r="A25" s="67" t="s">
        <v>670</v>
      </c>
      <c r="B25" s="67" t="s">
        <v>627</v>
      </c>
      <c r="C25">
        <f t="shared" si="0"/>
        <v>0.83330000000000004</v>
      </c>
      <c r="E25" s="72"/>
      <c r="F25" s="72"/>
      <c r="G25" s="73"/>
      <c r="H25" s="74"/>
    </row>
    <row r="26" spans="1:8" ht="14" thickBot="1" x14ac:dyDescent="0.3">
      <c r="A26" s="67" t="s">
        <v>710</v>
      </c>
      <c r="B26" s="67" t="s">
        <v>345</v>
      </c>
      <c r="C26">
        <f t="shared" si="0"/>
        <v>0.5</v>
      </c>
      <c r="E26" s="78"/>
      <c r="F26" s="78"/>
      <c r="G26" s="79"/>
      <c r="H26" s="80"/>
    </row>
    <row r="27" spans="1:8" ht="14" thickBot="1" x14ac:dyDescent="0.3">
      <c r="A27" s="67" t="s">
        <v>713</v>
      </c>
      <c r="B27" s="67" t="s">
        <v>630</v>
      </c>
      <c r="C27">
        <f t="shared" si="0"/>
        <v>1</v>
      </c>
      <c r="E27" s="75"/>
      <c r="F27" s="75"/>
      <c r="G27" s="76"/>
      <c r="H27" s="77"/>
    </row>
    <row r="28" spans="1:8" ht="14" thickBot="1" x14ac:dyDescent="0.3">
      <c r="A28" s="67" t="s">
        <v>731</v>
      </c>
      <c r="B28" s="67" t="s">
        <v>632</v>
      </c>
      <c r="C28" t="e">
        <f t="shared" si="0"/>
        <v>#N/A</v>
      </c>
      <c r="E28" s="78"/>
      <c r="F28" s="78"/>
      <c r="G28" s="79"/>
      <c r="H28" s="80"/>
    </row>
    <row r="29" spans="1:8" ht="14" thickBot="1" x14ac:dyDescent="0.3">
      <c r="A29" s="67" t="s">
        <v>711</v>
      </c>
      <c r="B29" s="67" t="s">
        <v>633</v>
      </c>
      <c r="C29" t="e">
        <f t="shared" si="0"/>
        <v>#N/A</v>
      </c>
      <c r="E29" s="75"/>
      <c r="F29" s="75"/>
      <c r="G29" s="76"/>
      <c r="H29" s="77"/>
    </row>
    <row r="30" spans="1:8" ht="14" thickBot="1" x14ac:dyDescent="0.3">
      <c r="A30" s="67" t="s">
        <v>719</v>
      </c>
      <c r="B30" s="67" t="s">
        <v>634</v>
      </c>
      <c r="C30">
        <f t="shared" si="0"/>
        <v>1</v>
      </c>
      <c r="E30" s="29"/>
      <c r="F30" s="29"/>
      <c r="G30" s="30"/>
      <c r="H30" s="31"/>
    </row>
  </sheetData>
  <sortState ref="E4:H58">
    <sortCondition ref="E3"/>
  </sortState>
  <hyperlinks>
    <hyperlink ref="A4" r:id="rId1"/>
    <hyperlink ref="A18" r:id="rId2"/>
  </hyperlinks>
  <pageMargins left="0.7" right="0.7" top="0.75" bottom="0.75" header="0.3" footer="0.3"/>
  <pageSetup orientation="portrait"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80" zoomScaleNormal="80" workbookViewId="0">
      <pane xSplit="1" ySplit="1" topLeftCell="B2" activePane="bottomRight" state="frozen"/>
      <selection pane="topRight" activeCell="D1" sqref="D1"/>
      <selection pane="bottomLeft" activeCell="A2" sqref="A2"/>
      <selection pane="bottomRight" activeCell="D5" sqref="D2:D5"/>
    </sheetView>
  </sheetViews>
  <sheetFormatPr defaultColWidth="9" defaultRowHeight="13.45" x14ac:dyDescent="0.25"/>
  <cols>
    <col min="1" max="1" width="7.1796875" style="26" bestFit="1" customWidth="1"/>
    <col min="2" max="14" width="17.453125" style="66" customWidth="1"/>
    <col min="15" max="16384" width="9" style="26"/>
  </cols>
  <sheetData>
    <row r="1" spans="1:14" ht="148.85" thickBot="1" x14ac:dyDescent="0.35">
      <c r="A1" s="28" t="s">
        <v>486</v>
      </c>
      <c r="B1" s="65" t="s">
        <v>649</v>
      </c>
      <c r="C1" s="65" t="s">
        <v>440</v>
      </c>
      <c r="D1" s="65" t="s">
        <v>650</v>
      </c>
      <c r="E1" s="65" t="s">
        <v>651</v>
      </c>
      <c r="F1" s="65" t="s">
        <v>652</v>
      </c>
      <c r="G1" s="65" t="s">
        <v>653</v>
      </c>
      <c r="H1" s="65" t="s">
        <v>654</v>
      </c>
      <c r="I1" s="65" t="s">
        <v>655</v>
      </c>
      <c r="J1" s="65" t="s">
        <v>656</v>
      </c>
      <c r="K1" s="65" t="s">
        <v>657</v>
      </c>
      <c r="L1" s="65" t="s">
        <v>658</v>
      </c>
      <c r="M1" s="65" t="s">
        <v>659</v>
      </c>
      <c r="N1" s="65" t="s">
        <v>660</v>
      </c>
    </row>
    <row r="2" spans="1:14" ht="14" thickBot="1" x14ac:dyDescent="0.3">
      <c r="B2" s="67" t="s">
        <v>402</v>
      </c>
      <c r="C2" s="67" t="s">
        <v>609</v>
      </c>
      <c r="D2" s="67" t="s">
        <v>700</v>
      </c>
      <c r="E2" s="67" t="s">
        <v>675</v>
      </c>
      <c r="F2" s="67" t="s">
        <v>701</v>
      </c>
      <c r="G2" s="67" t="s">
        <v>702</v>
      </c>
      <c r="H2" s="67" t="s">
        <v>662</v>
      </c>
      <c r="I2" s="67"/>
      <c r="J2" s="67" t="s">
        <v>662</v>
      </c>
      <c r="K2" s="67" t="s">
        <v>661</v>
      </c>
      <c r="L2" s="67" t="s">
        <v>661</v>
      </c>
      <c r="M2" s="67" t="s">
        <v>661</v>
      </c>
      <c r="N2" s="67" t="s">
        <v>661</v>
      </c>
    </row>
    <row r="3" spans="1:14" ht="14" thickBot="1" x14ac:dyDescent="0.3">
      <c r="B3" s="67" t="s">
        <v>610</v>
      </c>
      <c r="C3" s="67" t="s">
        <v>186</v>
      </c>
      <c r="D3" s="67" t="s">
        <v>703</v>
      </c>
      <c r="E3" s="67" t="s">
        <v>664</v>
      </c>
      <c r="F3" s="67" t="s">
        <v>704</v>
      </c>
      <c r="G3" s="67" t="s">
        <v>705</v>
      </c>
      <c r="H3" s="67" t="s">
        <v>661</v>
      </c>
      <c r="I3" s="67" t="s">
        <v>669</v>
      </c>
      <c r="J3" s="67" t="s">
        <v>662</v>
      </c>
      <c r="K3" s="67" t="s">
        <v>661</v>
      </c>
      <c r="L3" s="67" t="s">
        <v>661</v>
      </c>
      <c r="M3" s="67" t="s">
        <v>661</v>
      </c>
      <c r="N3" s="67" t="s">
        <v>661</v>
      </c>
    </row>
    <row r="4" spans="1:14" ht="14" thickBot="1" x14ac:dyDescent="0.3">
      <c r="B4" s="67" t="s">
        <v>149</v>
      </c>
      <c r="C4" s="67" t="s">
        <v>611</v>
      </c>
      <c r="D4" s="67" t="s">
        <v>726</v>
      </c>
      <c r="E4" s="67" t="s">
        <v>671</v>
      </c>
      <c r="F4" s="67" t="s">
        <v>697</v>
      </c>
      <c r="G4" s="67" t="s">
        <v>734</v>
      </c>
      <c r="H4" s="67" t="s">
        <v>661</v>
      </c>
      <c r="I4" s="67" t="s">
        <v>699</v>
      </c>
      <c r="J4" s="67" t="s">
        <v>662</v>
      </c>
      <c r="K4" s="67" t="s">
        <v>661</v>
      </c>
      <c r="L4" s="67" t="s">
        <v>661</v>
      </c>
      <c r="M4" s="67" t="s">
        <v>661</v>
      </c>
      <c r="N4" s="67" t="s">
        <v>661</v>
      </c>
    </row>
    <row r="5" spans="1:14" ht="14" thickBot="1" x14ac:dyDescent="0.3">
      <c r="B5" s="67" t="s">
        <v>430</v>
      </c>
      <c r="C5" s="67" t="s">
        <v>291</v>
      </c>
      <c r="D5" s="67" t="s">
        <v>693</v>
      </c>
      <c r="E5" s="67" t="s">
        <v>664</v>
      </c>
      <c r="F5" s="67" t="s">
        <v>697</v>
      </c>
      <c r="G5" s="67" t="s">
        <v>694</v>
      </c>
      <c r="H5" s="67" t="s">
        <v>661</v>
      </c>
      <c r="I5" s="67" t="s">
        <v>695</v>
      </c>
      <c r="J5" s="67" t="s">
        <v>662</v>
      </c>
      <c r="K5" s="67" t="s">
        <v>661</v>
      </c>
      <c r="L5" s="67" t="s">
        <v>661</v>
      </c>
      <c r="M5" s="67" t="s">
        <v>661</v>
      </c>
      <c r="N5" s="67" t="s">
        <v>661</v>
      </c>
    </row>
    <row r="6" spans="1:14" ht="14" thickBot="1" x14ac:dyDescent="0.3">
      <c r="B6" s="67" t="s">
        <v>706</v>
      </c>
      <c r="C6" s="67" t="s">
        <v>612</v>
      </c>
      <c r="D6" s="67" t="s">
        <v>707</v>
      </c>
      <c r="E6" s="67" t="s">
        <v>664</v>
      </c>
      <c r="F6" s="67" t="s">
        <v>708</v>
      </c>
      <c r="G6" s="67" t="s">
        <v>709</v>
      </c>
      <c r="H6" s="67" t="s">
        <v>662</v>
      </c>
      <c r="I6" s="67"/>
      <c r="J6" s="67" t="s">
        <v>662</v>
      </c>
      <c r="K6" s="67" t="s">
        <v>661</v>
      </c>
      <c r="L6" s="67" t="s">
        <v>661</v>
      </c>
      <c r="M6" s="67" t="s">
        <v>661</v>
      </c>
      <c r="N6" s="67" t="s">
        <v>661</v>
      </c>
    </row>
    <row r="7" spans="1:14" ht="14" thickBot="1" x14ac:dyDescent="0.3">
      <c r="B7" s="67" t="s">
        <v>531</v>
      </c>
      <c r="C7" s="67" t="s">
        <v>613</v>
      </c>
      <c r="D7" s="67" t="s">
        <v>730</v>
      </c>
      <c r="E7" s="67" t="s">
        <v>671</v>
      </c>
      <c r="F7" s="67" t="s">
        <v>744</v>
      </c>
      <c r="G7" s="67" t="s">
        <v>714</v>
      </c>
      <c r="H7" s="67" t="s">
        <v>662</v>
      </c>
      <c r="I7" s="67"/>
      <c r="J7" s="67" t="s">
        <v>662</v>
      </c>
      <c r="K7" s="67" t="s">
        <v>661</v>
      </c>
      <c r="L7" s="67" t="s">
        <v>661</v>
      </c>
      <c r="M7" s="67" t="s">
        <v>661</v>
      </c>
      <c r="N7" s="67" t="s">
        <v>661</v>
      </c>
    </row>
    <row r="8" spans="1:14" ht="14" thickBot="1" x14ac:dyDescent="0.3">
      <c r="B8" s="67" t="s">
        <v>615</v>
      </c>
      <c r="C8" s="67" t="s">
        <v>614</v>
      </c>
      <c r="D8" s="67" t="s">
        <v>678</v>
      </c>
      <c r="E8" s="67" t="s">
        <v>664</v>
      </c>
      <c r="F8" s="67" t="s">
        <v>679</v>
      </c>
      <c r="G8" s="67" t="s">
        <v>680</v>
      </c>
      <c r="H8" s="67" t="s">
        <v>661</v>
      </c>
      <c r="I8" s="67" t="s">
        <v>681</v>
      </c>
      <c r="J8" s="67" t="s">
        <v>662</v>
      </c>
      <c r="K8" s="67" t="s">
        <v>661</v>
      </c>
      <c r="L8" s="67" t="s">
        <v>661</v>
      </c>
      <c r="M8" s="67" t="s">
        <v>661</v>
      </c>
      <c r="N8" s="67" t="s">
        <v>661</v>
      </c>
    </row>
    <row r="9" spans="1:14" ht="14" thickBot="1" x14ac:dyDescent="0.3">
      <c r="B9" s="67" t="s">
        <v>522</v>
      </c>
      <c r="C9" s="67" t="s">
        <v>616</v>
      </c>
      <c r="D9" s="67" t="s">
        <v>721</v>
      </c>
      <c r="E9" s="67" t="s">
        <v>664</v>
      </c>
      <c r="F9" s="67" t="s">
        <v>722</v>
      </c>
      <c r="G9" s="67" t="s">
        <v>723</v>
      </c>
      <c r="H9" s="67" t="s">
        <v>662</v>
      </c>
      <c r="I9" s="67"/>
      <c r="J9" s="67" t="s">
        <v>662</v>
      </c>
      <c r="K9" s="67" t="s">
        <v>661</v>
      </c>
      <c r="L9" s="67" t="s">
        <v>661</v>
      </c>
      <c r="M9" s="67" t="s">
        <v>661</v>
      </c>
      <c r="N9" s="67" t="s">
        <v>661</v>
      </c>
    </row>
    <row r="10" spans="1:14" ht="14" thickBot="1" x14ac:dyDescent="0.3">
      <c r="B10" s="67" t="s">
        <v>648</v>
      </c>
      <c r="C10" s="67" t="s">
        <v>647</v>
      </c>
      <c r="D10" s="67" t="s">
        <v>738</v>
      </c>
      <c r="E10" s="67" t="s">
        <v>736</v>
      </c>
      <c r="F10" s="67" t="s">
        <v>743</v>
      </c>
      <c r="G10" s="67" t="s">
        <v>724</v>
      </c>
      <c r="H10" s="67" t="s">
        <v>662</v>
      </c>
      <c r="I10" s="67"/>
      <c r="J10" s="67" t="s">
        <v>662</v>
      </c>
      <c r="K10" s="67" t="s">
        <v>661</v>
      </c>
      <c r="L10" s="67" t="s">
        <v>661</v>
      </c>
      <c r="M10" s="67" t="s">
        <v>662</v>
      </c>
      <c r="N10" s="67" t="s">
        <v>661</v>
      </c>
    </row>
    <row r="11" spans="1:14" ht="14" thickBot="1" x14ac:dyDescent="0.3">
      <c r="B11" s="67" t="s">
        <v>448</v>
      </c>
      <c r="C11" s="67" t="s">
        <v>617</v>
      </c>
      <c r="D11" s="67" t="s">
        <v>727</v>
      </c>
      <c r="E11" s="67" t="s">
        <v>675</v>
      </c>
      <c r="F11" s="67" t="s">
        <v>728</v>
      </c>
      <c r="G11" s="67" t="s">
        <v>686</v>
      </c>
      <c r="H11" s="67" t="s">
        <v>661</v>
      </c>
      <c r="I11" s="67" t="s">
        <v>729</v>
      </c>
      <c r="J11" s="67" t="s">
        <v>662</v>
      </c>
      <c r="K11" s="67" t="s">
        <v>661</v>
      </c>
      <c r="L11" s="67" t="s">
        <v>661</v>
      </c>
      <c r="M11" s="67" t="s">
        <v>661</v>
      </c>
      <c r="N11" s="67" t="s">
        <v>661</v>
      </c>
    </row>
    <row r="12" spans="1:14" ht="14" thickBot="1" x14ac:dyDescent="0.3">
      <c r="B12" s="67" t="s">
        <v>527</v>
      </c>
      <c r="C12" s="67" t="s">
        <v>242</v>
      </c>
      <c r="D12" s="67" t="s">
        <v>682</v>
      </c>
      <c r="E12" s="67" t="s">
        <v>671</v>
      </c>
      <c r="F12" s="67" t="s">
        <v>720</v>
      </c>
      <c r="G12" s="67" t="s">
        <v>683</v>
      </c>
      <c r="H12" s="67" t="s">
        <v>662</v>
      </c>
      <c r="I12" s="67"/>
      <c r="J12" s="67" t="s">
        <v>661</v>
      </c>
      <c r="K12" s="67" t="s">
        <v>661</v>
      </c>
      <c r="L12" s="67" t="s">
        <v>661</v>
      </c>
      <c r="M12" s="67" t="s">
        <v>661</v>
      </c>
      <c r="N12" s="67" t="s">
        <v>661</v>
      </c>
    </row>
    <row r="13" spans="1:14" ht="14" thickBot="1" x14ac:dyDescent="0.3">
      <c r="B13" s="67" t="s">
        <v>203</v>
      </c>
      <c r="C13" s="67" t="s">
        <v>565</v>
      </c>
      <c r="D13" s="67" t="s">
        <v>667</v>
      </c>
      <c r="E13" s="67" t="s">
        <v>664</v>
      </c>
      <c r="F13" s="67" t="s">
        <v>668</v>
      </c>
      <c r="G13" s="67" t="s">
        <v>694</v>
      </c>
      <c r="H13" s="67" t="s">
        <v>661</v>
      </c>
      <c r="I13" s="67" t="s">
        <v>669</v>
      </c>
      <c r="J13" s="67" t="s">
        <v>662</v>
      </c>
      <c r="K13" s="67" t="s">
        <v>661</v>
      </c>
      <c r="L13" s="67" t="s">
        <v>661</v>
      </c>
      <c r="M13" s="67" t="s">
        <v>661</v>
      </c>
      <c r="N13" s="67" t="s">
        <v>661</v>
      </c>
    </row>
    <row r="14" spans="1:14" ht="14" thickBot="1" x14ac:dyDescent="0.3">
      <c r="B14" s="67" t="s">
        <v>208</v>
      </c>
      <c r="C14" s="67" t="s">
        <v>618</v>
      </c>
      <c r="D14" s="67" t="s">
        <v>715</v>
      </c>
      <c r="E14" s="67" t="s">
        <v>664</v>
      </c>
      <c r="F14" s="67" t="s">
        <v>716</v>
      </c>
      <c r="G14" s="67" t="s">
        <v>714</v>
      </c>
      <c r="H14" s="67" t="s">
        <v>661</v>
      </c>
      <c r="I14" s="67" t="s">
        <v>717</v>
      </c>
      <c r="J14" s="67" t="s">
        <v>662</v>
      </c>
      <c r="K14" s="67" t="s">
        <v>661</v>
      </c>
      <c r="L14" s="67" t="s">
        <v>661</v>
      </c>
      <c r="M14" s="67" t="s">
        <v>661</v>
      </c>
      <c r="N14" s="67" t="s">
        <v>661</v>
      </c>
    </row>
    <row r="15" spans="1:14" ht="14" thickBot="1" x14ac:dyDescent="0.3">
      <c r="B15" s="67" t="s">
        <v>748</v>
      </c>
      <c r="C15" s="67" t="s">
        <v>747</v>
      </c>
      <c r="D15" t="s">
        <v>749</v>
      </c>
      <c r="E15" s="67" t="s">
        <v>664</v>
      </c>
      <c r="F15" s="67" t="s">
        <v>685</v>
      </c>
      <c r="G15" s="67" t="s">
        <v>686</v>
      </c>
      <c r="H15" s="67" t="s">
        <v>662</v>
      </c>
      <c r="I15" s="67"/>
      <c r="J15" s="67" t="s">
        <v>662</v>
      </c>
      <c r="K15" s="67" t="s">
        <v>661</v>
      </c>
      <c r="L15" s="67" t="s">
        <v>661</v>
      </c>
      <c r="M15" s="67" t="s">
        <v>661</v>
      </c>
      <c r="N15" s="67" t="s">
        <v>661</v>
      </c>
    </row>
    <row r="16" spans="1:14" ht="14" thickBot="1" x14ac:dyDescent="0.3">
      <c r="B16" s="67" t="s">
        <v>620</v>
      </c>
      <c r="C16" s="67" t="s">
        <v>619</v>
      </c>
      <c r="D16" s="67" t="s">
        <v>735</v>
      </c>
      <c r="E16" s="67" t="s">
        <v>736</v>
      </c>
      <c r="F16" s="67" t="s">
        <v>697</v>
      </c>
      <c r="G16" s="67" t="s">
        <v>734</v>
      </c>
      <c r="H16" s="67" t="s">
        <v>661</v>
      </c>
      <c r="I16" s="67" t="s">
        <v>725</v>
      </c>
      <c r="J16" s="67" t="s">
        <v>662</v>
      </c>
      <c r="K16" s="67" t="s">
        <v>661</v>
      </c>
      <c r="L16" s="67" t="s">
        <v>661</v>
      </c>
      <c r="M16" s="67" t="s">
        <v>661</v>
      </c>
      <c r="N16" s="67" t="s">
        <v>661</v>
      </c>
    </row>
    <row r="17" spans="2:14" ht="14" thickBot="1" x14ac:dyDescent="0.3">
      <c r="B17" s="67" t="s">
        <v>262</v>
      </c>
      <c r="C17" s="67" t="s">
        <v>619</v>
      </c>
      <c r="D17" s="67" t="s">
        <v>737</v>
      </c>
      <c r="E17" s="67" t="s">
        <v>736</v>
      </c>
      <c r="F17" s="67" t="s">
        <v>697</v>
      </c>
      <c r="G17" s="67" t="s">
        <v>734</v>
      </c>
      <c r="H17" s="67" t="s">
        <v>661</v>
      </c>
      <c r="I17" s="67" t="s">
        <v>725</v>
      </c>
      <c r="J17" s="67" t="s">
        <v>662</v>
      </c>
      <c r="K17" s="67" t="s">
        <v>661</v>
      </c>
      <c r="L17" s="67" t="s">
        <v>661</v>
      </c>
      <c r="M17" s="67" t="s">
        <v>661</v>
      </c>
      <c r="N17" s="67" t="s">
        <v>661</v>
      </c>
    </row>
    <row r="18" spans="2:14" ht="14" thickBot="1" x14ac:dyDescent="0.3">
      <c r="B18" s="67" t="s">
        <v>688</v>
      </c>
      <c r="C18" s="67" t="s">
        <v>621</v>
      </c>
      <c r="D18" s="67" t="s">
        <v>689</v>
      </c>
      <c r="E18" s="67" t="s">
        <v>675</v>
      </c>
      <c r="F18" s="67" t="s">
        <v>690</v>
      </c>
      <c r="G18" s="67" t="s">
        <v>691</v>
      </c>
      <c r="H18" s="67" t="s">
        <v>661</v>
      </c>
      <c r="I18" s="67" t="s">
        <v>692</v>
      </c>
      <c r="J18" s="67" t="s">
        <v>662</v>
      </c>
      <c r="K18" s="67" t="s">
        <v>661</v>
      </c>
      <c r="L18" s="67" t="s">
        <v>661</v>
      </c>
      <c r="M18" s="67" t="s">
        <v>661</v>
      </c>
      <c r="N18" s="67" t="s">
        <v>661</v>
      </c>
    </row>
    <row r="19" spans="2:14" ht="14" thickBot="1" x14ac:dyDescent="0.3">
      <c r="B19" s="67" t="s">
        <v>396</v>
      </c>
      <c r="C19" s="67" t="s">
        <v>622</v>
      </c>
      <c r="D19" s="67" t="s">
        <v>684</v>
      </c>
      <c r="E19" s="67" t="s">
        <v>664</v>
      </c>
      <c r="F19" s="67" t="s">
        <v>685</v>
      </c>
      <c r="G19" s="67" t="s">
        <v>686</v>
      </c>
      <c r="H19" s="67" t="s">
        <v>661</v>
      </c>
      <c r="I19" s="67" t="s">
        <v>687</v>
      </c>
      <c r="J19" s="67" t="s">
        <v>662</v>
      </c>
      <c r="K19" s="67" t="s">
        <v>661</v>
      </c>
      <c r="L19" s="67" t="s">
        <v>661</v>
      </c>
      <c r="M19" s="67" t="s">
        <v>661</v>
      </c>
      <c r="N19" s="67" t="s">
        <v>661</v>
      </c>
    </row>
    <row r="20" spans="2:14" ht="14" thickBot="1" x14ac:dyDescent="0.3">
      <c r="B20" s="67" t="s">
        <v>74</v>
      </c>
      <c r="C20" s="67" t="s">
        <v>623</v>
      </c>
      <c r="D20" s="67" t="s">
        <v>696</v>
      </c>
      <c r="E20" s="67" t="s">
        <v>664</v>
      </c>
      <c r="F20" s="67" t="s">
        <v>697</v>
      </c>
      <c r="G20" s="67" t="s">
        <v>698</v>
      </c>
      <c r="H20" s="67" t="s">
        <v>661</v>
      </c>
      <c r="I20" s="67" t="s">
        <v>699</v>
      </c>
      <c r="J20" s="67" t="s">
        <v>662</v>
      </c>
      <c r="K20" s="67" t="s">
        <v>661</v>
      </c>
      <c r="L20" s="67" t="s">
        <v>661</v>
      </c>
      <c r="M20" s="67" t="s">
        <v>661</v>
      </c>
      <c r="N20" s="67" t="s">
        <v>661</v>
      </c>
    </row>
    <row r="21" spans="2:14" ht="14" thickBot="1" x14ac:dyDescent="0.3">
      <c r="B21" s="67" t="s">
        <v>625</v>
      </c>
      <c r="C21" s="67" t="s">
        <v>624</v>
      </c>
      <c r="D21" s="67" t="s">
        <v>674</v>
      </c>
      <c r="E21" s="67" t="s">
        <v>675</v>
      </c>
      <c r="F21" s="67" t="s">
        <v>740</v>
      </c>
      <c r="G21" s="67" t="s">
        <v>676</v>
      </c>
      <c r="H21" s="67" t="s">
        <v>661</v>
      </c>
      <c r="I21" s="67" t="s">
        <v>677</v>
      </c>
      <c r="J21" s="67" t="s">
        <v>662</v>
      </c>
      <c r="K21" s="67" t="s">
        <v>661</v>
      </c>
      <c r="L21" s="67" t="s">
        <v>661</v>
      </c>
      <c r="M21" s="67" t="s">
        <v>661</v>
      </c>
      <c r="N21" s="67" t="s">
        <v>661</v>
      </c>
    </row>
    <row r="22" spans="2:14" ht="14" thickBot="1" x14ac:dyDescent="0.3">
      <c r="B22" s="67" t="s">
        <v>64</v>
      </c>
      <c r="C22" s="67" t="s">
        <v>626</v>
      </c>
      <c r="D22" s="67" t="s">
        <v>663</v>
      </c>
      <c r="E22" s="67" t="s">
        <v>664</v>
      </c>
      <c r="F22" s="67" t="s">
        <v>665</v>
      </c>
      <c r="G22" s="67" t="s">
        <v>666</v>
      </c>
      <c r="H22" s="67" t="s">
        <v>662</v>
      </c>
      <c r="I22" s="67"/>
      <c r="J22" s="67" t="s">
        <v>662</v>
      </c>
      <c r="K22" s="67" t="s">
        <v>661</v>
      </c>
      <c r="L22" s="67" t="s">
        <v>661</v>
      </c>
      <c r="M22" s="67" t="s">
        <v>661</v>
      </c>
      <c r="N22" s="67" t="s">
        <v>661</v>
      </c>
    </row>
    <row r="23" spans="2:14" ht="14" thickBot="1" x14ac:dyDescent="0.3">
      <c r="B23" s="67" t="s">
        <v>628</v>
      </c>
      <c r="C23" s="67" t="s">
        <v>627</v>
      </c>
      <c r="D23" s="67" t="s">
        <v>670</v>
      </c>
      <c r="E23" s="67" t="s">
        <v>671</v>
      </c>
      <c r="F23" s="67" t="s">
        <v>672</v>
      </c>
      <c r="G23" s="67" t="s">
        <v>673</v>
      </c>
      <c r="H23" s="67" t="s">
        <v>662</v>
      </c>
      <c r="I23" s="67"/>
      <c r="J23" s="67" t="s">
        <v>662</v>
      </c>
      <c r="K23" s="67" t="s">
        <v>661</v>
      </c>
      <c r="L23" s="67" t="s">
        <v>661</v>
      </c>
      <c r="M23" s="67" t="s">
        <v>661</v>
      </c>
      <c r="N23" s="67" t="s">
        <v>661</v>
      </c>
    </row>
    <row r="24" spans="2:14" ht="14" thickBot="1" x14ac:dyDescent="0.3">
      <c r="B24" s="67" t="s">
        <v>629</v>
      </c>
      <c r="C24" s="67" t="s">
        <v>345</v>
      </c>
      <c r="D24" s="67" t="s">
        <v>710</v>
      </c>
      <c r="E24" s="67" t="s">
        <v>664</v>
      </c>
      <c r="F24" s="67" t="s">
        <v>668</v>
      </c>
      <c r="G24" s="67" t="s">
        <v>666</v>
      </c>
      <c r="H24" s="67" t="s">
        <v>662</v>
      </c>
      <c r="I24" s="67"/>
      <c r="J24" s="67" t="s">
        <v>662</v>
      </c>
      <c r="K24" s="67" t="s">
        <v>661</v>
      </c>
      <c r="L24" s="67" t="s">
        <v>661</v>
      </c>
      <c r="M24" s="67" t="s">
        <v>661</v>
      </c>
      <c r="N24" s="67" t="s">
        <v>661</v>
      </c>
    </row>
    <row r="25" spans="2:14" ht="14" thickBot="1" x14ac:dyDescent="0.3">
      <c r="B25" s="67" t="s">
        <v>631</v>
      </c>
      <c r="C25" s="67" t="s">
        <v>630</v>
      </c>
      <c r="D25" s="67" t="s">
        <v>713</v>
      </c>
      <c r="E25" s="67" t="s">
        <v>664</v>
      </c>
      <c r="F25" s="67" t="s">
        <v>742</v>
      </c>
      <c r="G25" s="67" t="s">
        <v>714</v>
      </c>
      <c r="H25" s="67" t="s">
        <v>662</v>
      </c>
      <c r="I25" s="67"/>
      <c r="J25" s="67" t="s">
        <v>662</v>
      </c>
      <c r="K25" s="67" t="s">
        <v>661</v>
      </c>
      <c r="L25" s="67" t="s">
        <v>661</v>
      </c>
      <c r="M25" s="67" t="s">
        <v>661</v>
      </c>
      <c r="N25" s="67" t="s">
        <v>661</v>
      </c>
    </row>
    <row r="26" spans="2:14" ht="14" thickBot="1" x14ac:dyDescent="0.3">
      <c r="B26" s="67" t="s">
        <v>94</v>
      </c>
      <c r="C26" s="67" t="s">
        <v>632</v>
      </c>
      <c r="D26" s="67" t="s">
        <v>731</v>
      </c>
      <c r="E26" s="67" t="s">
        <v>664</v>
      </c>
      <c r="F26" s="67" t="s">
        <v>732</v>
      </c>
      <c r="G26" s="67" t="s">
        <v>733</v>
      </c>
      <c r="H26" s="67" t="s">
        <v>662</v>
      </c>
      <c r="I26" s="67"/>
      <c r="J26" s="67" t="s">
        <v>662</v>
      </c>
      <c r="K26" s="67" t="s">
        <v>661</v>
      </c>
      <c r="L26" s="67" t="s">
        <v>661</v>
      </c>
      <c r="M26" s="67" t="s">
        <v>661</v>
      </c>
      <c r="N26" s="67" t="s">
        <v>661</v>
      </c>
    </row>
    <row r="27" spans="2:14" ht="14" thickBot="1" x14ac:dyDescent="0.3">
      <c r="B27" s="67" t="s">
        <v>615</v>
      </c>
      <c r="C27" s="67" t="s">
        <v>633</v>
      </c>
      <c r="D27" s="67" t="s">
        <v>711</v>
      </c>
      <c r="E27" s="67" t="s">
        <v>664</v>
      </c>
      <c r="F27" s="67" t="s">
        <v>741</v>
      </c>
      <c r="G27" s="67" t="s">
        <v>712</v>
      </c>
      <c r="H27" s="67" t="s">
        <v>661</v>
      </c>
      <c r="I27" s="67" t="s">
        <v>681</v>
      </c>
      <c r="J27" s="67" t="s">
        <v>662</v>
      </c>
      <c r="K27" s="67" t="s">
        <v>661</v>
      </c>
      <c r="L27" s="67" t="s">
        <v>661</v>
      </c>
      <c r="M27" s="67" t="s">
        <v>661</v>
      </c>
      <c r="N27" s="67" t="s">
        <v>661</v>
      </c>
    </row>
    <row r="28" spans="2:14" ht="14" thickBot="1" x14ac:dyDescent="0.3">
      <c r="B28" s="67" t="s">
        <v>718</v>
      </c>
      <c r="C28" s="67" t="s">
        <v>634</v>
      </c>
      <c r="D28" s="67" t="s">
        <v>719</v>
      </c>
      <c r="E28" s="67" t="s">
        <v>671</v>
      </c>
      <c r="F28" s="67" t="s">
        <v>720</v>
      </c>
      <c r="G28" s="67" t="s">
        <v>683</v>
      </c>
      <c r="H28" s="67" t="s">
        <v>662</v>
      </c>
      <c r="I28" s="67"/>
      <c r="J28" s="67" t="s">
        <v>662</v>
      </c>
      <c r="K28" s="67" t="s">
        <v>661</v>
      </c>
      <c r="L28" s="67" t="s">
        <v>661</v>
      </c>
      <c r="M28" s="67" t="s">
        <v>661</v>
      </c>
      <c r="N28" s="67" t="s">
        <v>661</v>
      </c>
    </row>
  </sheetData>
  <sortState ref="A2:U31">
    <sortCondition ref="C2:C31"/>
    <sortCondition ref="B2:B31"/>
  </sortState>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Overall</vt:lpstr>
      <vt:lpstr>MT1</vt:lpstr>
      <vt:lpstr>MT2</vt:lpstr>
      <vt:lpstr>Final</vt:lpstr>
      <vt:lpstr>HW</vt:lpstr>
      <vt:lpstr>Participation</vt:lpstr>
      <vt:lpstr>Quiz</vt:lpstr>
      <vt:lpstr>Quiz_Raw</vt:lpstr>
      <vt:lpstr>misc</vt:lpstr>
      <vt:lpstr>PastGrades</vt:lpstr>
    </vt:vector>
  </TitlesOfParts>
  <Company>Northland College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dogle</dc:creator>
  <cp:lastModifiedBy>Image</cp:lastModifiedBy>
  <cp:lastPrinted>2011-01-14T13:45:51Z</cp:lastPrinted>
  <dcterms:created xsi:type="dcterms:W3CDTF">2005-09-07T13:20:53Z</dcterms:created>
  <dcterms:modified xsi:type="dcterms:W3CDTF">2017-04-27T16:16:17Z</dcterms:modified>
</cp:coreProperties>
</file>