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Computer_Transition_Apr2018\aaaWork\Web\GitHub\NCMTH107\Year_Specific\W18\"/>
    </mc:Choice>
  </mc:AlternateContent>
  <bookViews>
    <workbookView xWindow="120" yWindow="225" windowWidth="12120" windowHeight="5115"/>
  </bookViews>
  <sheets>
    <sheet name="Overall" sheetId="4" r:id="rId1"/>
    <sheet name="MT1" sheetId="5" r:id="rId2"/>
    <sheet name="MT2" sheetId="9" r:id="rId3"/>
    <sheet name="MT3" sheetId="21" r:id="rId4"/>
    <sheet name="MT4" sheetId="20" r:id="rId5"/>
    <sheet name="Final" sheetId="11" r:id="rId6"/>
    <sheet name="Participation" sheetId="19" r:id="rId7"/>
    <sheet name="PrepCheck" sheetId="13" r:id="rId8"/>
    <sheet name="PrepC_Raw" sheetId="16" r:id="rId9"/>
    <sheet name="misc" sheetId="18" r:id="rId10"/>
    <sheet name="PastGrades" sheetId="14" r:id="rId11"/>
  </sheets>
  <definedNames>
    <definedName name="_xlnm._FilterDatabase" localSheetId="5" hidden="1">Final!$A$3:$AD$4</definedName>
    <definedName name="_xlnm._FilterDatabase" localSheetId="0" hidden="1">Overall!$A$3:$AH$4</definedName>
  </definedNames>
  <calcPr calcId="162913"/>
</workbook>
</file>

<file path=xl/calcChain.xml><?xml version="1.0" encoding="utf-8"?>
<calcChain xmlns="http://schemas.openxmlformats.org/spreadsheetml/2006/main">
  <c r="F2" i="4" l="1"/>
  <c r="G7" i="11" l="1"/>
  <c r="X1" i="11" l="1"/>
  <c r="T32" i="20" l="1"/>
  <c r="S32" i="20"/>
  <c r="R32" i="20"/>
  <c r="E32" i="20"/>
  <c r="F32" i="20" s="1"/>
  <c r="H32" i="20" s="1"/>
  <c r="AM32" i="4" s="1"/>
  <c r="T31" i="20"/>
  <c r="S31" i="20"/>
  <c r="R31" i="20"/>
  <c r="E31" i="20"/>
  <c r="F31" i="20" s="1"/>
  <c r="H31" i="20" s="1"/>
  <c r="AM31" i="4" s="1"/>
  <c r="T30" i="20"/>
  <c r="S30" i="20"/>
  <c r="R30" i="20"/>
  <c r="E30" i="20"/>
  <c r="F30" i="20" s="1"/>
  <c r="H30" i="20" s="1"/>
  <c r="AM30" i="4" s="1"/>
  <c r="T29" i="20"/>
  <c r="S29" i="20"/>
  <c r="R29" i="20"/>
  <c r="E29" i="20"/>
  <c r="F29" i="20" s="1"/>
  <c r="H29" i="20" s="1"/>
  <c r="AM29" i="4" s="1"/>
  <c r="T28" i="20"/>
  <c r="S28" i="20"/>
  <c r="R28" i="20"/>
  <c r="E28" i="20"/>
  <c r="F28" i="20" s="1"/>
  <c r="H28" i="20" s="1"/>
  <c r="AM28" i="4" s="1"/>
  <c r="T27" i="20"/>
  <c r="S27" i="20"/>
  <c r="R27" i="20"/>
  <c r="E27" i="20"/>
  <c r="F27" i="20" s="1"/>
  <c r="H27" i="20" s="1"/>
  <c r="AM27" i="4" s="1"/>
  <c r="T26" i="20"/>
  <c r="S26" i="20"/>
  <c r="R26" i="20"/>
  <c r="E26" i="20"/>
  <c r="F26" i="20" s="1"/>
  <c r="H26" i="20" s="1"/>
  <c r="AM26" i="4" s="1"/>
  <c r="T24" i="20"/>
  <c r="S24" i="20"/>
  <c r="R24" i="20"/>
  <c r="E24" i="20"/>
  <c r="F24" i="20" s="1"/>
  <c r="H24" i="20" s="1"/>
  <c r="AM24" i="4" s="1"/>
  <c r="T23" i="20"/>
  <c r="S23" i="20"/>
  <c r="R23" i="20"/>
  <c r="E23" i="20"/>
  <c r="F23" i="20" s="1"/>
  <c r="H23" i="20" s="1"/>
  <c r="AM23" i="4" s="1"/>
  <c r="T22" i="20"/>
  <c r="S22" i="20"/>
  <c r="R22" i="20"/>
  <c r="E22" i="20"/>
  <c r="F22" i="20" s="1"/>
  <c r="H22" i="20" s="1"/>
  <c r="AM22" i="4" s="1"/>
  <c r="T21" i="20"/>
  <c r="S21" i="20"/>
  <c r="R21" i="20"/>
  <c r="E21" i="20"/>
  <c r="F21" i="20" s="1"/>
  <c r="H21" i="20" s="1"/>
  <c r="AM21" i="4" s="1"/>
  <c r="T20" i="20"/>
  <c r="S20" i="20"/>
  <c r="R20" i="20"/>
  <c r="E20" i="20"/>
  <c r="F20" i="20" s="1"/>
  <c r="H20" i="20" s="1"/>
  <c r="AM20" i="4" s="1"/>
  <c r="T19" i="20"/>
  <c r="S19" i="20"/>
  <c r="R19" i="20"/>
  <c r="E19" i="20"/>
  <c r="F19" i="20" s="1"/>
  <c r="H19" i="20" s="1"/>
  <c r="AM19" i="4" s="1"/>
  <c r="T18" i="20"/>
  <c r="S18" i="20"/>
  <c r="R18" i="20"/>
  <c r="E18" i="20"/>
  <c r="F18" i="20" s="1"/>
  <c r="H18" i="20" s="1"/>
  <c r="AM18" i="4" s="1"/>
  <c r="T17" i="20"/>
  <c r="S17" i="20"/>
  <c r="R17" i="20"/>
  <c r="E17" i="20"/>
  <c r="F17" i="20" s="1"/>
  <c r="H17" i="20" s="1"/>
  <c r="AM17" i="4" s="1"/>
  <c r="T16" i="20"/>
  <c r="S16" i="20"/>
  <c r="R16" i="20"/>
  <c r="E16" i="20"/>
  <c r="F16" i="20" s="1"/>
  <c r="H16" i="20" s="1"/>
  <c r="AM16" i="4" s="1"/>
  <c r="T14" i="20"/>
  <c r="S14" i="20"/>
  <c r="R14" i="20"/>
  <c r="E14" i="20"/>
  <c r="F14" i="20" s="1"/>
  <c r="H14" i="20" s="1"/>
  <c r="AM14" i="4" s="1"/>
  <c r="T13" i="20"/>
  <c r="S13" i="20"/>
  <c r="R13" i="20"/>
  <c r="E13" i="20"/>
  <c r="F13" i="20" s="1"/>
  <c r="H13" i="20" s="1"/>
  <c r="AM13" i="4" s="1"/>
  <c r="T12" i="20"/>
  <c r="S12" i="20"/>
  <c r="R12" i="20"/>
  <c r="E12" i="20"/>
  <c r="F12" i="20" s="1"/>
  <c r="H12" i="20" s="1"/>
  <c r="AM12" i="4" s="1"/>
  <c r="T11" i="20"/>
  <c r="S11" i="20"/>
  <c r="R11" i="20"/>
  <c r="E11" i="20"/>
  <c r="F11" i="20" s="1"/>
  <c r="H11" i="20" s="1"/>
  <c r="AM11" i="4" s="1"/>
  <c r="T10" i="20"/>
  <c r="S10" i="20"/>
  <c r="R10" i="20"/>
  <c r="E10" i="20"/>
  <c r="F10" i="20" s="1"/>
  <c r="H10" i="20" s="1"/>
  <c r="AM10" i="4" s="1"/>
  <c r="T9" i="20"/>
  <c r="S9" i="20"/>
  <c r="R9" i="20"/>
  <c r="E9" i="20"/>
  <c r="F9" i="20" s="1"/>
  <c r="H9" i="20" s="1"/>
  <c r="AM9" i="4" s="1"/>
  <c r="T8" i="20"/>
  <c r="S8" i="20"/>
  <c r="R8" i="20"/>
  <c r="E8" i="20"/>
  <c r="F8" i="20" s="1"/>
  <c r="H8" i="20" s="1"/>
  <c r="AM8" i="4" s="1"/>
  <c r="T7" i="20"/>
  <c r="S7" i="20"/>
  <c r="R7" i="20"/>
  <c r="E7" i="20"/>
  <c r="F7" i="20" s="1"/>
  <c r="H7" i="20" s="1"/>
  <c r="AM7" i="4" s="1"/>
  <c r="T6" i="20"/>
  <c r="S6" i="20"/>
  <c r="R6" i="20"/>
  <c r="E6" i="20"/>
  <c r="F6" i="20" s="1"/>
  <c r="H6" i="20" s="1"/>
  <c r="AM6" i="4" s="1"/>
  <c r="T4" i="20"/>
  <c r="S4" i="20"/>
  <c r="R4" i="20"/>
  <c r="AE32" i="11" l="1"/>
  <c r="AD32" i="11"/>
  <c r="AC32" i="11"/>
  <c r="AB32" i="11"/>
  <c r="AA32" i="11"/>
  <c r="Z32" i="11"/>
  <c r="AE31" i="11"/>
  <c r="AD31" i="11"/>
  <c r="AC31" i="11"/>
  <c r="AB31" i="11"/>
  <c r="AA31" i="11"/>
  <c r="Z31" i="11"/>
  <c r="AE30" i="11"/>
  <c r="AD30" i="11"/>
  <c r="AC30" i="11"/>
  <c r="AB30" i="11"/>
  <c r="AA30" i="11"/>
  <c r="Z30" i="11"/>
  <c r="AE29" i="11"/>
  <c r="AD29" i="11"/>
  <c r="AC29" i="11"/>
  <c r="AB29" i="11"/>
  <c r="AA29" i="11"/>
  <c r="Z29" i="11"/>
  <c r="AE28" i="11"/>
  <c r="AD28" i="11"/>
  <c r="AC28" i="11"/>
  <c r="AB28" i="11"/>
  <c r="AA28" i="11"/>
  <c r="Z28" i="11"/>
  <c r="AE27" i="11"/>
  <c r="AD27" i="11"/>
  <c r="AC27" i="11"/>
  <c r="AB27" i="11"/>
  <c r="AA27" i="11"/>
  <c r="Z27" i="11"/>
  <c r="AE26" i="11"/>
  <c r="AD26" i="11"/>
  <c r="AC26" i="11"/>
  <c r="AB26" i="11"/>
  <c r="AA26" i="11"/>
  <c r="Z26" i="11"/>
  <c r="AE24" i="11"/>
  <c r="AD24" i="11"/>
  <c r="AC24" i="11"/>
  <c r="AB24" i="11"/>
  <c r="AA24" i="11"/>
  <c r="Z24" i="11"/>
  <c r="AE23" i="11"/>
  <c r="AD23" i="11"/>
  <c r="AC23" i="11"/>
  <c r="AB23" i="11"/>
  <c r="AA23" i="11"/>
  <c r="Z23" i="11"/>
  <c r="AE22" i="11"/>
  <c r="AD22" i="11"/>
  <c r="AC22" i="11"/>
  <c r="AB22" i="11"/>
  <c r="AA22" i="11"/>
  <c r="Z22" i="11"/>
  <c r="AE21" i="11"/>
  <c r="AD21" i="11"/>
  <c r="AC21" i="11"/>
  <c r="AB21" i="11"/>
  <c r="AA21" i="11"/>
  <c r="Z21" i="11"/>
  <c r="AE20" i="11"/>
  <c r="AD20" i="11"/>
  <c r="AC20" i="11"/>
  <c r="AB20" i="11"/>
  <c r="AA20" i="11"/>
  <c r="Z20" i="11"/>
  <c r="AE19" i="11"/>
  <c r="AD19" i="11"/>
  <c r="AC19" i="11"/>
  <c r="AB19" i="11"/>
  <c r="AA19" i="11"/>
  <c r="Z19" i="11"/>
  <c r="AE18" i="11"/>
  <c r="AD18" i="11"/>
  <c r="AC18" i="11"/>
  <c r="AB18" i="11"/>
  <c r="AA18" i="11"/>
  <c r="Z18" i="11"/>
  <c r="AE17" i="11"/>
  <c r="AD17" i="11"/>
  <c r="AC17" i="11"/>
  <c r="AB17" i="11"/>
  <c r="AA17" i="11"/>
  <c r="Z17" i="11"/>
  <c r="AE16" i="11"/>
  <c r="AD16" i="11"/>
  <c r="AC16" i="11"/>
  <c r="AB16" i="11"/>
  <c r="AA16" i="11"/>
  <c r="Z16" i="11"/>
  <c r="AE14" i="11"/>
  <c r="AD14" i="11"/>
  <c r="AC14" i="11"/>
  <c r="AB14" i="11"/>
  <c r="AA14" i="11"/>
  <c r="Z14" i="11"/>
  <c r="AE13" i="11"/>
  <c r="AD13" i="11"/>
  <c r="AC13" i="11"/>
  <c r="AB13" i="11"/>
  <c r="AA13" i="11"/>
  <c r="Z13" i="11"/>
  <c r="AE12" i="11"/>
  <c r="AD12" i="11"/>
  <c r="AC12" i="11"/>
  <c r="AB12" i="11"/>
  <c r="AA12" i="11"/>
  <c r="Z12" i="11"/>
  <c r="AE11" i="11"/>
  <c r="AD11" i="11"/>
  <c r="AC11" i="11"/>
  <c r="AB11" i="11"/>
  <c r="AA11" i="11"/>
  <c r="Z11" i="11"/>
  <c r="AE10" i="11"/>
  <c r="AD10" i="11"/>
  <c r="AC10" i="11"/>
  <c r="AB10" i="11"/>
  <c r="AA10" i="11"/>
  <c r="Z10" i="11"/>
  <c r="AE9" i="11"/>
  <c r="AD9" i="11"/>
  <c r="AC9" i="11"/>
  <c r="AB9" i="11"/>
  <c r="AA9" i="11"/>
  <c r="Z9" i="11"/>
  <c r="AE8" i="11"/>
  <c r="AD8" i="11"/>
  <c r="AC8" i="11"/>
  <c r="AB8" i="11"/>
  <c r="AA8" i="11"/>
  <c r="Z8" i="11"/>
  <c r="AE7" i="11"/>
  <c r="AD7" i="11"/>
  <c r="AC7" i="11"/>
  <c r="AB7" i="11"/>
  <c r="AA7" i="11"/>
  <c r="Z7" i="11"/>
  <c r="AE6" i="11"/>
  <c r="AD6" i="11"/>
  <c r="AC6" i="11"/>
  <c r="AB6" i="11"/>
  <c r="AA6" i="11"/>
  <c r="Z6" i="11"/>
  <c r="AE4" i="11"/>
  <c r="AD4" i="11"/>
  <c r="AC4" i="11"/>
  <c r="AB4" i="11"/>
  <c r="AA4" i="11"/>
  <c r="Z4" i="11"/>
  <c r="G32" i="11"/>
  <c r="G31" i="11"/>
  <c r="G30" i="11"/>
  <c r="G29" i="11"/>
  <c r="G28" i="11"/>
  <c r="G27" i="11"/>
  <c r="G26" i="11"/>
  <c r="G24" i="11"/>
  <c r="G23" i="11"/>
  <c r="G22" i="11"/>
  <c r="G21" i="11"/>
  <c r="G20" i="11"/>
  <c r="G19" i="11"/>
  <c r="G18" i="11"/>
  <c r="G17" i="11"/>
  <c r="G16" i="11"/>
  <c r="G14" i="11"/>
  <c r="G13" i="11"/>
  <c r="G12" i="11"/>
  <c r="G11" i="11"/>
  <c r="G10" i="11"/>
  <c r="G9" i="11"/>
  <c r="G8" i="11"/>
  <c r="G6" i="11"/>
  <c r="AB2" i="11" l="1"/>
  <c r="AA2" i="11"/>
  <c r="Z2" i="11"/>
  <c r="AC2" i="11"/>
  <c r="AE2" i="11"/>
  <c r="AD2" i="11"/>
  <c r="AP32" i="21" l="1"/>
  <c r="AO32" i="21"/>
  <c r="AN32" i="21"/>
  <c r="AM32" i="21"/>
  <c r="AL32" i="21"/>
  <c r="AK32" i="21"/>
  <c r="AJ32" i="21"/>
  <c r="AI32" i="21"/>
  <c r="AH32" i="21"/>
  <c r="AG32" i="21"/>
  <c r="AF32" i="21"/>
  <c r="AE32" i="21"/>
  <c r="AD32" i="21"/>
  <c r="AC32" i="21"/>
  <c r="AP31" i="21"/>
  <c r="AO31" i="21"/>
  <c r="AN31" i="21"/>
  <c r="AM31" i="21"/>
  <c r="AL31" i="21"/>
  <c r="AK31" i="21"/>
  <c r="AJ31" i="21"/>
  <c r="AI31" i="21"/>
  <c r="AH31" i="21"/>
  <c r="AG31" i="21"/>
  <c r="AF31" i="21"/>
  <c r="AE31" i="21"/>
  <c r="AD31" i="21"/>
  <c r="AC31" i="21"/>
  <c r="AP30" i="21"/>
  <c r="AO30" i="21"/>
  <c r="AN30" i="21"/>
  <c r="AM30" i="21"/>
  <c r="AL30" i="21"/>
  <c r="AK30" i="21"/>
  <c r="AJ30" i="21"/>
  <c r="AI30" i="21"/>
  <c r="AH30" i="21"/>
  <c r="AG30" i="21"/>
  <c r="AF30" i="21"/>
  <c r="AE30" i="21"/>
  <c r="AD30" i="21"/>
  <c r="AC30" i="21"/>
  <c r="AP29" i="21"/>
  <c r="AO29" i="21"/>
  <c r="AN29" i="21"/>
  <c r="AM29" i="21"/>
  <c r="AL29" i="21"/>
  <c r="AK29" i="21"/>
  <c r="AJ29" i="21"/>
  <c r="AI29" i="21"/>
  <c r="AH29" i="21"/>
  <c r="AG29" i="21"/>
  <c r="AF29" i="21"/>
  <c r="AE29" i="21"/>
  <c r="AD29" i="21"/>
  <c r="AC29" i="21"/>
  <c r="AP28" i="21"/>
  <c r="AO28" i="21"/>
  <c r="AN28" i="21"/>
  <c r="AM28" i="21"/>
  <c r="AL28" i="21"/>
  <c r="AK28" i="21"/>
  <c r="AJ28" i="21"/>
  <c r="AI28" i="21"/>
  <c r="AH28" i="21"/>
  <c r="AG28" i="21"/>
  <c r="AF28" i="21"/>
  <c r="AE28" i="21"/>
  <c r="AD28" i="21"/>
  <c r="AC28" i="21"/>
  <c r="AP27" i="21"/>
  <c r="AO27" i="21"/>
  <c r="AN27" i="21"/>
  <c r="AM27" i="21"/>
  <c r="AL27" i="21"/>
  <c r="AK27" i="21"/>
  <c r="AJ27" i="21"/>
  <c r="AI27" i="21"/>
  <c r="AH27" i="21"/>
  <c r="AG27" i="21"/>
  <c r="AF27" i="21"/>
  <c r="AE27" i="21"/>
  <c r="AD27" i="21"/>
  <c r="AC27" i="21"/>
  <c r="AP26" i="21"/>
  <c r="AO26" i="21"/>
  <c r="AN26" i="21"/>
  <c r="AM26" i="21"/>
  <c r="AL26" i="21"/>
  <c r="AK26" i="21"/>
  <c r="AJ26" i="21"/>
  <c r="AI26" i="21"/>
  <c r="AH26" i="21"/>
  <c r="AG26" i="21"/>
  <c r="AF26" i="21"/>
  <c r="AE26" i="21"/>
  <c r="AD26" i="21"/>
  <c r="AC26" i="21"/>
  <c r="AP24" i="21"/>
  <c r="AO24" i="21"/>
  <c r="AN24" i="21"/>
  <c r="AM24" i="21"/>
  <c r="AL24" i="21"/>
  <c r="AK24" i="21"/>
  <c r="AJ24" i="21"/>
  <c r="AI24" i="21"/>
  <c r="AH24" i="21"/>
  <c r="AG24" i="21"/>
  <c r="AF24" i="21"/>
  <c r="AE24" i="21"/>
  <c r="AD24" i="21"/>
  <c r="AC24" i="21"/>
  <c r="AP23" i="21"/>
  <c r="AO23" i="21"/>
  <c r="AN23" i="21"/>
  <c r="AM23" i="21"/>
  <c r="AL23" i="21"/>
  <c r="AK23" i="21"/>
  <c r="AJ23" i="21"/>
  <c r="AI23" i="21"/>
  <c r="AH23" i="21"/>
  <c r="AG23" i="21"/>
  <c r="AF23" i="21"/>
  <c r="AE23" i="21"/>
  <c r="AD23" i="21"/>
  <c r="AC23" i="21"/>
  <c r="AP22" i="21"/>
  <c r="AO22" i="21"/>
  <c r="AN22" i="21"/>
  <c r="AM22" i="21"/>
  <c r="AL22" i="21"/>
  <c r="AK22" i="21"/>
  <c r="AJ22" i="21"/>
  <c r="AI22" i="21"/>
  <c r="AH22" i="21"/>
  <c r="AG22" i="21"/>
  <c r="AF22" i="21"/>
  <c r="AE22" i="21"/>
  <c r="AD22" i="21"/>
  <c r="AC22" i="21"/>
  <c r="AP21" i="21"/>
  <c r="AO21" i="21"/>
  <c r="AN21" i="21"/>
  <c r="AM21" i="21"/>
  <c r="AL21" i="21"/>
  <c r="AK21" i="21"/>
  <c r="AJ21" i="21"/>
  <c r="AI21" i="21"/>
  <c r="AH21" i="21"/>
  <c r="AG21" i="21"/>
  <c r="AF21" i="21"/>
  <c r="AE21" i="21"/>
  <c r="AD21" i="21"/>
  <c r="AC21" i="21"/>
  <c r="E32" i="21" l="1"/>
  <c r="E31" i="21"/>
  <c r="F31" i="21" s="1"/>
  <c r="H31" i="21" s="1"/>
  <c r="AL31" i="4" s="1"/>
  <c r="E30" i="21"/>
  <c r="E29" i="21"/>
  <c r="F29" i="21" s="1"/>
  <c r="H29" i="21" s="1"/>
  <c r="AL29" i="4" s="1"/>
  <c r="E28" i="21"/>
  <c r="E27" i="21"/>
  <c r="F27" i="21" s="1"/>
  <c r="H27" i="21" s="1"/>
  <c r="AL27" i="4" s="1"/>
  <c r="E26" i="21"/>
  <c r="AP25" i="21"/>
  <c r="AO25" i="21"/>
  <c r="AN25" i="21"/>
  <c r="AM25" i="21"/>
  <c r="AL25" i="21"/>
  <c r="AK25" i="21"/>
  <c r="AJ25" i="21"/>
  <c r="AI25" i="21"/>
  <c r="AH25" i="21"/>
  <c r="AG25" i="21"/>
  <c r="AF25" i="21"/>
  <c r="AE25" i="21"/>
  <c r="AD25" i="21"/>
  <c r="AC25" i="21"/>
  <c r="E24" i="21"/>
  <c r="F24" i="21" s="1"/>
  <c r="H24" i="21" s="1"/>
  <c r="AL24" i="4" s="1"/>
  <c r="E23" i="21"/>
  <c r="E22" i="21"/>
  <c r="F22" i="21" s="1"/>
  <c r="H22" i="21" s="1"/>
  <c r="AL22" i="4" s="1"/>
  <c r="E21" i="21"/>
  <c r="AP20" i="21"/>
  <c r="AO20" i="21"/>
  <c r="AN20" i="21"/>
  <c r="AM20" i="21"/>
  <c r="AL20" i="21"/>
  <c r="AK20" i="21"/>
  <c r="AJ20" i="21"/>
  <c r="AI20" i="21"/>
  <c r="AH20" i="21"/>
  <c r="AG20" i="21"/>
  <c r="AF20" i="21"/>
  <c r="AE20" i="21"/>
  <c r="AD20" i="21"/>
  <c r="AC20" i="21"/>
  <c r="E20" i="21"/>
  <c r="F20" i="21" s="1"/>
  <c r="H20" i="21" s="1"/>
  <c r="AL20" i="4" s="1"/>
  <c r="AP19" i="21"/>
  <c r="AO19" i="21"/>
  <c r="AN19" i="21"/>
  <c r="AM19" i="21"/>
  <c r="AL19" i="21"/>
  <c r="AK19" i="21"/>
  <c r="AJ19" i="21"/>
  <c r="AI19" i="21"/>
  <c r="AH19" i="21"/>
  <c r="AG19" i="21"/>
  <c r="AF19" i="21"/>
  <c r="AE19" i="21"/>
  <c r="AD19" i="21"/>
  <c r="AC19" i="21"/>
  <c r="E19" i="21"/>
  <c r="AP18" i="21"/>
  <c r="AO18" i="21"/>
  <c r="AN18" i="21"/>
  <c r="AM18" i="21"/>
  <c r="AL18" i="21"/>
  <c r="AK18" i="21"/>
  <c r="AJ18" i="21"/>
  <c r="AI18" i="21"/>
  <c r="AH18" i="21"/>
  <c r="AG18" i="21"/>
  <c r="AF18" i="21"/>
  <c r="AE18" i="21"/>
  <c r="AD18" i="21"/>
  <c r="AC18" i="21"/>
  <c r="E18" i="21"/>
  <c r="F18" i="21" s="1"/>
  <c r="H18" i="21" s="1"/>
  <c r="AL18" i="4" s="1"/>
  <c r="AP17" i="21"/>
  <c r="AO17" i="21"/>
  <c r="AN17" i="21"/>
  <c r="AM17" i="21"/>
  <c r="AL17" i="21"/>
  <c r="AK17" i="21"/>
  <c r="AJ17" i="21"/>
  <c r="AI17" i="21"/>
  <c r="AH17" i="21"/>
  <c r="AG17" i="21"/>
  <c r="AF17" i="21"/>
  <c r="AE17" i="21"/>
  <c r="AD17" i="21"/>
  <c r="AC17" i="21"/>
  <c r="E17" i="21"/>
  <c r="AP16" i="21"/>
  <c r="AO16" i="21"/>
  <c r="AN16" i="21"/>
  <c r="AM16" i="21"/>
  <c r="AL16" i="21"/>
  <c r="AK16" i="21"/>
  <c r="AJ16" i="21"/>
  <c r="AI16" i="21"/>
  <c r="AH16" i="21"/>
  <c r="AG16" i="21"/>
  <c r="AF16" i="21"/>
  <c r="AE16" i="21"/>
  <c r="AD16" i="21"/>
  <c r="AC16" i="21"/>
  <c r="E16" i="21"/>
  <c r="F16" i="21" s="1"/>
  <c r="H16" i="21" s="1"/>
  <c r="AL16" i="4" s="1"/>
  <c r="AP14" i="21"/>
  <c r="AO14" i="21"/>
  <c r="AN14" i="21"/>
  <c r="AM14" i="21"/>
  <c r="AL14" i="21"/>
  <c r="AK14" i="21"/>
  <c r="AJ14" i="21"/>
  <c r="AI14" i="21"/>
  <c r="AH14" i="21"/>
  <c r="AG14" i="21"/>
  <c r="AF14" i="21"/>
  <c r="AE14" i="21"/>
  <c r="AD14" i="21"/>
  <c r="AC14" i="21"/>
  <c r="E14" i="21"/>
  <c r="AP13" i="21"/>
  <c r="AO13" i="21"/>
  <c r="AN13" i="21"/>
  <c r="AM13" i="21"/>
  <c r="AL13" i="21"/>
  <c r="AK13" i="21"/>
  <c r="AJ13" i="21"/>
  <c r="AI13" i="21"/>
  <c r="AH13" i="21"/>
  <c r="AG13" i="21"/>
  <c r="AF13" i="21"/>
  <c r="AE13" i="21"/>
  <c r="AD13" i="21"/>
  <c r="AC13" i="21"/>
  <c r="E13" i="21"/>
  <c r="F13" i="21" s="1"/>
  <c r="H13" i="21" s="1"/>
  <c r="AL13" i="4" s="1"/>
  <c r="AP12" i="21"/>
  <c r="AO12" i="21"/>
  <c r="AN12" i="21"/>
  <c r="AM12" i="21"/>
  <c r="AL12" i="21"/>
  <c r="AK12" i="21"/>
  <c r="AJ12" i="21"/>
  <c r="AI12" i="21"/>
  <c r="AH12" i="21"/>
  <c r="AG12" i="21"/>
  <c r="AF12" i="21"/>
  <c r="AE12" i="21"/>
  <c r="AD12" i="21"/>
  <c r="AC12" i="21"/>
  <c r="E12" i="21"/>
  <c r="AP11" i="21"/>
  <c r="AO11" i="21"/>
  <c r="AN11" i="21"/>
  <c r="AM11" i="21"/>
  <c r="AL11" i="21"/>
  <c r="AK11" i="21"/>
  <c r="AJ11" i="21"/>
  <c r="AI11" i="21"/>
  <c r="AH11" i="21"/>
  <c r="AG11" i="21"/>
  <c r="AF11" i="21"/>
  <c r="AE11" i="21"/>
  <c r="AD11" i="21"/>
  <c r="AC11" i="21"/>
  <c r="E11" i="21"/>
  <c r="F11" i="21" s="1"/>
  <c r="H11" i="21" s="1"/>
  <c r="AL11" i="4" s="1"/>
  <c r="AP10" i="21"/>
  <c r="AO10" i="21"/>
  <c r="AN10" i="21"/>
  <c r="AM10" i="21"/>
  <c r="AL10" i="21"/>
  <c r="AK10" i="21"/>
  <c r="AJ10" i="21"/>
  <c r="AI10" i="21"/>
  <c r="AH10" i="21"/>
  <c r="AG10" i="21"/>
  <c r="AF10" i="21"/>
  <c r="AE10" i="21"/>
  <c r="AD10" i="21"/>
  <c r="AC10" i="21"/>
  <c r="E10" i="21"/>
  <c r="AP9" i="21"/>
  <c r="AO9" i="21"/>
  <c r="AN9" i="21"/>
  <c r="AM9" i="21"/>
  <c r="AL9" i="21"/>
  <c r="AK9" i="21"/>
  <c r="AJ9" i="21"/>
  <c r="AI9" i="21"/>
  <c r="AH9" i="21"/>
  <c r="AG9" i="21"/>
  <c r="AF9" i="21"/>
  <c r="AE9" i="21"/>
  <c r="AD9" i="21"/>
  <c r="AC9" i="21"/>
  <c r="E9" i="21"/>
  <c r="F9" i="21" s="1"/>
  <c r="H9" i="21" s="1"/>
  <c r="AL9" i="4" s="1"/>
  <c r="AP8" i="21"/>
  <c r="AO8" i="21"/>
  <c r="AN8" i="21"/>
  <c r="AM8" i="21"/>
  <c r="AL8" i="21"/>
  <c r="AK8" i="21"/>
  <c r="AJ8" i="21"/>
  <c r="AI8" i="21"/>
  <c r="AH8" i="21"/>
  <c r="AG8" i="21"/>
  <c r="AF8" i="21"/>
  <c r="AE8" i="21"/>
  <c r="AD8" i="21"/>
  <c r="AC8" i="21"/>
  <c r="E8" i="21"/>
  <c r="AP7" i="21"/>
  <c r="AO7" i="21"/>
  <c r="AN7" i="21"/>
  <c r="AM7" i="21"/>
  <c r="AL7" i="21"/>
  <c r="AK7" i="21"/>
  <c r="AJ7" i="21"/>
  <c r="AI7" i="21"/>
  <c r="AH7" i="21"/>
  <c r="AG7" i="21"/>
  <c r="AF7" i="21"/>
  <c r="AE7" i="21"/>
  <c r="AD7" i="21"/>
  <c r="AC7" i="21"/>
  <c r="E7" i="21"/>
  <c r="F7" i="21" s="1"/>
  <c r="H7" i="21" s="1"/>
  <c r="AL7" i="4" s="1"/>
  <c r="AP6" i="21"/>
  <c r="AO6" i="21"/>
  <c r="AN6" i="21"/>
  <c r="AM6" i="21"/>
  <c r="AL6" i="21"/>
  <c r="AK6" i="21"/>
  <c r="AJ6" i="21"/>
  <c r="AI6" i="21"/>
  <c r="AH6" i="21"/>
  <c r="AG6" i="21"/>
  <c r="AF6" i="21"/>
  <c r="AE6" i="21"/>
  <c r="AD6" i="21"/>
  <c r="AC6" i="21"/>
  <c r="E6" i="21"/>
  <c r="AP4" i="21"/>
  <c r="AO4" i="21"/>
  <c r="AP3" i="21"/>
  <c r="AO3" i="21"/>
  <c r="AN4" i="21"/>
  <c r="AM4" i="21"/>
  <c r="AL4" i="21"/>
  <c r="AK4" i="21"/>
  <c r="AJ4" i="21"/>
  <c r="AI4" i="21"/>
  <c r="AH4" i="21"/>
  <c r="AG4" i="21"/>
  <c r="AF4" i="21"/>
  <c r="AE4" i="21"/>
  <c r="AD4" i="21"/>
  <c r="AC4" i="21"/>
  <c r="E4" i="21"/>
  <c r="F4" i="21" s="1"/>
  <c r="H4" i="21" s="1"/>
  <c r="AL4" i="4" s="1"/>
  <c r="E2" i="21"/>
  <c r="F6" i="21" l="1"/>
  <c r="H6" i="21" s="1"/>
  <c r="AL6" i="4" s="1"/>
  <c r="F10" i="21"/>
  <c r="H10" i="21" s="1"/>
  <c r="AL10" i="4" s="1"/>
  <c r="F14" i="21"/>
  <c r="H14" i="21" s="1"/>
  <c r="AL14" i="4" s="1"/>
  <c r="F19" i="21"/>
  <c r="H19" i="21" s="1"/>
  <c r="AL19" i="4" s="1"/>
  <c r="F23" i="21"/>
  <c r="H23" i="21" s="1"/>
  <c r="AL23" i="4" s="1"/>
  <c r="F26" i="21"/>
  <c r="H26" i="21" s="1"/>
  <c r="AL26" i="4" s="1"/>
  <c r="F30" i="21"/>
  <c r="H30" i="21" s="1"/>
  <c r="AL30" i="4" s="1"/>
  <c r="F8" i="21"/>
  <c r="H8" i="21" s="1"/>
  <c r="AL8" i="4" s="1"/>
  <c r="F12" i="21"/>
  <c r="H12" i="21" s="1"/>
  <c r="AL12" i="4" s="1"/>
  <c r="F17" i="21"/>
  <c r="H17" i="21" s="1"/>
  <c r="AL17" i="4" s="1"/>
  <c r="F21" i="21"/>
  <c r="H21" i="21" s="1"/>
  <c r="AL21" i="4" s="1"/>
  <c r="F28" i="21"/>
  <c r="H28" i="21" s="1"/>
  <c r="AL28" i="4" s="1"/>
  <c r="F32" i="21"/>
  <c r="H32" i="21" s="1"/>
  <c r="AL32" i="4" s="1"/>
  <c r="AD32" i="9"/>
  <c r="AC32" i="9"/>
  <c r="AB32" i="9"/>
  <c r="AA32" i="9"/>
  <c r="Z32" i="9"/>
  <c r="Y32" i="9"/>
  <c r="X32" i="9"/>
  <c r="W32" i="9"/>
  <c r="AD31" i="9"/>
  <c r="AC31" i="9"/>
  <c r="AB31" i="9"/>
  <c r="AA31" i="9"/>
  <c r="Z31" i="9"/>
  <c r="Y31" i="9"/>
  <c r="X31" i="9"/>
  <c r="W31" i="9"/>
  <c r="AD30" i="9"/>
  <c r="AC30" i="9"/>
  <c r="AB30" i="9"/>
  <c r="AA30" i="9"/>
  <c r="Z30" i="9"/>
  <c r="Y30" i="9"/>
  <c r="X30" i="9"/>
  <c r="W30" i="9"/>
  <c r="AD29" i="9"/>
  <c r="AC29" i="9"/>
  <c r="AB29" i="9"/>
  <c r="AA29" i="9"/>
  <c r="Z29" i="9"/>
  <c r="Y29" i="9"/>
  <c r="X29" i="9"/>
  <c r="W29" i="9"/>
  <c r="AD28" i="9"/>
  <c r="AC28" i="9"/>
  <c r="AB28" i="9"/>
  <c r="AA28" i="9"/>
  <c r="Z28" i="9"/>
  <c r="Y28" i="9"/>
  <c r="X28" i="9"/>
  <c r="W28" i="9"/>
  <c r="AD27" i="9"/>
  <c r="AC27" i="9"/>
  <c r="AB27" i="9"/>
  <c r="AA27" i="9"/>
  <c r="Z27" i="9"/>
  <c r="Y27" i="9"/>
  <c r="X27" i="9"/>
  <c r="W27" i="9"/>
  <c r="AD26" i="9"/>
  <c r="AC26" i="9"/>
  <c r="AB26" i="9"/>
  <c r="AA26" i="9"/>
  <c r="Z26" i="9"/>
  <c r="Y26" i="9"/>
  <c r="X26" i="9"/>
  <c r="W26" i="9"/>
  <c r="AD25" i="9"/>
  <c r="AC25" i="9"/>
  <c r="AB25" i="9"/>
  <c r="AA25" i="9"/>
  <c r="Z25" i="9"/>
  <c r="Y25" i="9"/>
  <c r="X25" i="9"/>
  <c r="W25" i="9"/>
  <c r="AD24" i="9"/>
  <c r="AC24" i="9"/>
  <c r="AB24" i="9"/>
  <c r="AA24" i="9"/>
  <c r="Z24" i="9"/>
  <c r="Y24" i="9"/>
  <c r="X24" i="9"/>
  <c r="W24" i="9"/>
  <c r="AD23" i="9"/>
  <c r="AC23" i="9"/>
  <c r="AB23" i="9"/>
  <c r="AA23" i="9"/>
  <c r="Z23" i="9"/>
  <c r="Y23" i="9"/>
  <c r="X23" i="9"/>
  <c r="W23" i="9"/>
  <c r="AD22" i="9"/>
  <c r="AC22" i="9"/>
  <c r="AB22" i="9"/>
  <c r="AA22" i="9"/>
  <c r="Z22" i="9"/>
  <c r="Y22" i="9"/>
  <c r="X22" i="9"/>
  <c r="W22" i="9"/>
  <c r="AD21" i="9"/>
  <c r="AC21" i="9"/>
  <c r="AB21" i="9"/>
  <c r="AA21" i="9"/>
  <c r="Z21" i="9"/>
  <c r="Y21" i="9"/>
  <c r="X21" i="9"/>
  <c r="W21" i="9"/>
  <c r="AD20" i="9"/>
  <c r="AC20" i="9"/>
  <c r="AB20" i="9"/>
  <c r="AA20" i="9"/>
  <c r="Z20" i="9"/>
  <c r="Y20" i="9"/>
  <c r="X20" i="9"/>
  <c r="W20" i="9"/>
  <c r="AD19" i="9"/>
  <c r="AC19" i="9"/>
  <c r="AB19" i="9"/>
  <c r="AA19" i="9"/>
  <c r="Z19" i="9"/>
  <c r="Y19" i="9"/>
  <c r="X19" i="9"/>
  <c r="W19" i="9"/>
  <c r="AD18" i="9"/>
  <c r="AC18" i="9"/>
  <c r="AB18" i="9"/>
  <c r="AA18" i="9"/>
  <c r="Z18" i="9"/>
  <c r="Y18" i="9"/>
  <c r="X18" i="9"/>
  <c r="W18" i="9"/>
  <c r="AD17" i="9"/>
  <c r="AC17" i="9"/>
  <c r="AB17" i="9"/>
  <c r="AA17" i="9"/>
  <c r="Z17" i="9"/>
  <c r="Y17" i="9"/>
  <c r="X17" i="9"/>
  <c r="W17" i="9"/>
  <c r="AD16" i="9"/>
  <c r="AC16" i="9"/>
  <c r="AB16" i="9"/>
  <c r="AA16" i="9"/>
  <c r="Z16" i="9"/>
  <c r="Y16" i="9"/>
  <c r="X16" i="9"/>
  <c r="W16" i="9"/>
  <c r="AD14" i="9"/>
  <c r="AC14" i="9"/>
  <c r="AB14" i="9"/>
  <c r="AA14" i="9"/>
  <c r="Z14" i="9"/>
  <c r="Y14" i="9"/>
  <c r="X14" i="9"/>
  <c r="W14" i="9"/>
  <c r="AD13" i="9"/>
  <c r="AC13" i="9"/>
  <c r="AB13" i="9"/>
  <c r="AA13" i="9"/>
  <c r="Z13" i="9"/>
  <c r="Y13" i="9"/>
  <c r="X13" i="9"/>
  <c r="W13" i="9"/>
  <c r="AD12" i="9"/>
  <c r="AC12" i="9"/>
  <c r="AB12" i="9"/>
  <c r="AA12" i="9"/>
  <c r="Z12" i="9"/>
  <c r="Y12" i="9"/>
  <c r="X12" i="9"/>
  <c r="W12" i="9"/>
  <c r="AD11" i="9"/>
  <c r="AC11" i="9"/>
  <c r="AB11" i="9"/>
  <c r="AA11" i="9"/>
  <c r="Z11" i="9"/>
  <c r="Y11" i="9"/>
  <c r="X11" i="9"/>
  <c r="W11" i="9"/>
  <c r="AD10" i="9"/>
  <c r="AC10" i="9"/>
  <c r="AB10" i="9"/>
  <c r="AA10" i="9"/>
  <c r="Z10" i="9"/>
  <c r="Y10" i="9"/>
  <c r="X10" i="9"/>
  <c r="W10" i="9"/>
  <c r="AD9" i="9"/>
  <c r="AC9" i="9"/>
  <c r="AB9" i="9"/>
  <c r="AA9" i="9"/>
  <c r="Z9" i="9"/>
  <c r="Y9" i="9"/>
  <c r="X9" i="9"/>
  <c r="W9" i="9"/>
  <c r="AD8" i="9"/>
  <c r="AC8" i="9"/>
  <c r="AB8" i="9"/>
  <c r="AA8" i="9"/>
  <c r="Z8" i="9"/>
  <c r="Y8" i="9"/>
  <c r="X8" i="9"/>
  <c r="W8" i="9"/>
  <c r="AD7" i="9"/>
  <c r="AC7" i="9"/>
  <c r="AB7" i="9"/>
  <c r="AA7" i="9"/>
  <c r="Z7" i="9"/>
  <c r="Y7" i="9"/>
  <c r="X7" i="9"/>
  <c r="W7" i="9"/>
  <c r="AD6" i="9"/>
  <c r="AC6" i="9"/>
  <c r="AB6" i="9"/>
  <c r="AA6" i="9"/>
  <c r="Z6" i="9"/>
  <c r="Y6" i="9"/>
  <c r="X6" i="9"/>
  <c r="W6" i="9"/>
  <c r="E32" i="9"/>
  <c r="E31" i="9"/>
  <c r="E30" i="9"/>
  <c r="E29" i="9"/>
  <c r="E28" i="9"/>
  <c r="E27" i="9"/>
  <c r="E26" i="9"/>
  <c r="E25" i="9"/>
  <c r="E24" i="9"/>
  <c r="E23" i="9"/>
  <c r="E22" i="9"/>
  <c r="E21" i="9"/>
  <c r="E20" i="9"/>
  <c r="E19" i="9"/>
  <c r="E18" i="9"/>
  <c r="E17" i="9"/>
  <c r="E16" i="9"/>
  <c r="E14" i="9"/>
  <c r="E13" i="9"/>
  <c r="E12" i="9"/>
  <c r="E11" i="9"/>
  <c r="E10" i="9"/>
  <c r="E9" i="9"/>
  <c r="E8" i="9"/>
  <c r="E7" i="9"/>
  <c r="E6" i="9"/>
  <c r="AC1" i="5" l="1"/>
  <c r="AT32" i="5" l="1"/>
  <c r="AS32" i="5"/>
  <c r="AR32" i="5"/>
  <c r="AQ32" i="5"/>
  <c r="AP32" i="5"/>
  <c r="AO32" i="5"/>
  <c r="AN32" i="5"/>
  <c r="AM32" i="5"/>
  <c r="AL32" i="5"/>
  <c r="AK32" i="5"/>
  <c r="AJ32" i="5"/>
  <c r="AI32" i="5"/>
  <c r="AH32" i="5"/>
  <c r="AG32" i="5"/>
  <c r="AF32" i="5"/>
  <c r="AE32" i="5"/>
  <c r="AT31" i="5"/>
  <c r="AS31" i="5"/>
  <c r="AR31" i="5"/>
  <c r="AQ31" i="5"/>
  <c r="AP31" i="5"/>
  <c r="AO31" i="5"/>
  <c r="AN31" i="5"/>
  <c r="AM31" i="5"/>
  <c r="AL31" i="5"/>
  <c r="AK31" i="5"/>
  <c r="AJ31" i="5"/>
  <c r="AI31" i="5"/>
  <c r="AH31" i="5"/>
  <c r="AG31" i="5"/>
  <c r="AF31" i="5"/>
  <c r="AE31" i="5"/>
  <c r="AT30" i="5"/>
  <c r="AS30" i="5"/>
  <c r="AR30" i="5"/>
  <c r="AQ30" i="5"/>
  <c r="AP30" i="5"/>
  <c r="AO30" i="5"/>
  <c r="AN30" i="5"/>
  <c r="AM30" i="5"/>
  <c r="AL30" i="5"/>
  <c r="AK30" i="5"/>
  <c r="AJ30" i="5"/>
  <c r="AI30" i="5"/>
  <c r="AH30" i="5"/>
  <c r="AG30" i="5"/>
  <c r="AF30" i="5"/>
  <c r="AE30" i="5"/>
  <c r="AT29" i="5"/>
  <c r="AS29" i="5"/>
  <c r="AR29" i="5"/>
  <c r="AQ29" i="5"/>
  <c r="AP29" i="5"/>
  <c r="AO29" i="5"/>
  <c r="AN29" i="5"/>
  <c r="AM29" i="5"/>
  <c r="AL29" i="5"/>
  <c r="AK29" i="5"/>
  <c r="AJ29" i="5"/>
  <c r="AI29" i="5"/>
  <c r="AH29" i="5"/>
  <c r="AG29" i="5"/>
  <c r="AF29" i="5"/>
  <c r="AE29" i="5"/>
  <c r="AT28" i="5"/>
  <c r="AS28" i="5"/>
  <c r="AR28" i="5"/>
  <c r="AQ28" i="5"/>
  <c r="AP28" i="5"/>
  <c r="AO28" i="5"/>
  <c r="AN28" i="5"/>
  <c r="AM28" i="5"/>
  <c r="AL28" i="5"/>
  <c r="AK28" i="5"/>
  <c r="AJ28" i="5"/>
  <c r="AI28" i="5"/>
  <c r="AH28" i="5"/>
  <c r="AG28" i="5"/>
  <c r="AF28" i="5"/>
  <c r="AE28" i="5"/>
  <c r="AT27" i="5"/>
  <c r="AS27" i="5"/>
  <c r="AR27" i="5"/>
  <c r="AQ27" i="5"/>
  <c r="AP27" i="5"/>
  <c r="AO27" i="5"/>
  <c r="AN27" i="5"/>
  <c r="AM27" i="5"/>
  <c r="AL27" i="5"/>
  <c r="AK27" i="5"/>
  <c r="AJ27" i="5"/>
  <c r="AI27" i="5"/>
  <c r="AH27" i="5"/>
  <c r="AG27" i="5"/>
  <c r="AF27" i="5"/>
  <c r="AE27" i="5"/>
  <c r="AT26" i="5"/>
  <c r="AS26" i="5"/>
  <c r="AR26" i="5"/>
  <c r="AQ26" i="5"/>
  <c r="AP26" i="5"/>
  <c r="AO26" i="5"/>
  <c r="AN26" i="5"/>
  <c r="AM26" i="5"/>
  <c r="AL26" i="5"/>
  <c r="AK26" i="5"/>
  <c r="AJ26" i="5"/>
  <c r="AI26" i="5"/>
  <c r="AH26" i="5"/>
  <c r="AG26" i="5"/>
  <c r="AF26" i="5"/>
  <c r="AE26" i="5"/>
  <c r="AT25" i="5"/>
  <c r="AS25" i="5"/>
  <c r="AR25" i="5"/>
  <c r="AQ25" i="5"/>
  <c r="AP25" i="5"/>
  <c r="AO25" i="5"/>
  <c r="AN25" i="5"/>
  <c r="AM25" i="5"/>
  <c r="AL25" i="5"/>
  <c r="AK25" i="5"/>
  <c r="AJ25" i="5"/>
  <c r="AI25" i="5"/>
  <c r="AH25" i="5"/>
  <c r="AG25" i="5"/>
  <c r="AF25" i="5"/>
  <c r="AE25" i="5"/>
  <c r="AT24" i="5"/>
  <c r="AS24" i="5"/>
  <c r="AR24" i="5"/>
  <c r="AQ24" i="5"/>
  <c r="AP24" i="5"/>
  <c r="AO24" i="5"/>
  <c r="AN24" i="5"/>
  <c r="AM24" i="5"/>
  <c r="AL24" i="5"/>
  <c r="AK24" i="5"/>
  <c r="AJ24" i="5"/>
  <c r="AI24" i="5"/>
  <c r="AH24" i="5"/>
  <c r="AG24" i="5"/>
  <c r="AF24" i="5"/>
  <c r="AE24" i="5"/>
  <c r="AT23" i="5"/>
  <c r="AS23" i="5"/>
  <c r="AR23" i="5"/>
  <c r="AQ23" i="5"/>
  <c r="AP23" i="5"/>
  <c r="AO23" i="5"/>
  <c r="AN23" i="5"/>
  <c r="AM23" i="5"/>
  <c r="AL23" i="5"/>
  <c r="AK23" i="5"/>
  <c r="AJ23" i="5"/>
  <c r="AI23" i="5"/>
  <c r="AH23" i="5"/>
  <c r="AG23" i="5"/>
  <c r="AF23" i="5"/>
  <c r="AE23" i="5"/>
  <c r="AT22" i="5"/>
  <c r="AS22" i="5"/>
  <c r="AR22" i="5"/>
  <c r="AQ22" i="5"/>
  <c r="AP22" i="5"/>
  <c r="AO22" i="5"/>
  <c r="AN22" i="5"/>
  <c r="AM22" i="5"/>
  <c r="AL22" i="5"/>
  <c r="AK22" i="5"/>
  <c r="AJ22" i="5"/>
  <c r="AI22" i="5"/>
  <c r="AH22" i="5"/>
  <c r="AG22" i="5"/>
  <c r="AF22" i="5"/>
  <c r="AE22" i="5"/>
  <c r="AT21" i="5"/>
  <c r="AS21" i="5"/>
  <c r="AR21" i="5"/>
  <c r="AQ21" i="5"/>
  <c r="AP21" i="5"/>
  <c r="AO21" i="5"/>
  <c r="AN21" i="5"/>
  <c r="AM21" i="5"/>
  <c r="AL21" i="5"/>
  <c r="AK21" i="5"/>
  <c r="AJ21" i="5"/>
  <c r="AI21" i="5"/>
  <c r="AH21" i="5"/>
  <c r="AG21" i="5"/>
  <c r="AF21" i="5"/>
  <c r="AE21" i="5"/>
  <c r="AT20" i="5"/>
  <c r="AS20" i="5"/>
  <c r="AR20" i="5"/>
  <c r="AQ20" i="5"/>
  <c r="AP20" i="5"/>
  <c r="AO20" i="5"/>
  <c r="AN20" i="5"/>
  <c r="AM20" i="5"/>
  <c r="AL20" i="5"/>
  <c r="AK20" i="5"/>
  <c r="AJ20" i="5"/>
  <c r="AI20" i="5"/>
  <c r="AH20" i="5"/>
  <c r="AG20" i="5"/>
  <c r="AF20" i="5"/>
  <c r="AE20" i="5"/>
  <c r="AT19" i="5"/>
  <c r="AS19" i="5"/>
  <c r="AR19" i="5"/>
  <c r="AQ19" i="5"/>
  <c r="AP19" i="5"/>
  <c r="AO19" i="5"/>
  <c r="AN19" i="5"/>
  <c r="AM19" i="5"/>
  <c r="AL19" i="5"/>
  <c r="AK19" i="5"/>
  <c r="AJ19" i="5"/>
  <c r="AI19" i="5"/>
  <c r="AH19" i="5"/>
  <c r="AG19" i="5"/>
  <c r="AF19" i="5"/>
  <c r="AE19" i="5"/>
  <c r="AT18" i="5"/>
  <c r="AS18" i="5"/>
  <c r="AR18" i="5"/>
  <c r="AQ18" i="5"/>
  <c r="AP18" i="5"/>
  <c r="AO18" i="5"/>
  <c r="AN18" i="5"/>
  <c r="AM18" i="5"/>
  <c r="AL18" i="5"/>
  <c r="AK18" i="5"/>
  <c r="AJ18" i="5"/>
  <c r="AI18" i="5"/>
  <c r="AH18" i="5"/>
  <c r="AG18" i="5"/>
  <c r="AF18" i="5"/>
  <c r="AE18" i="5"/>
  <c r="AT17" i="5"/>
  <c r="AS17" i="5"/>
  <c r="AR17" i="5"/>
  <c r="AQ17" i="5"/>
  <c r="AP17" i="5"/>
  <c r="AO17" i="5"/>
  <c r="AN17" i="5"/>
  <c r="AM17" i="5"/>
  <c r="AL17" i="5"/>
  <c r="AK17" i="5"/>
  <c r="AJ17" i="5"/>
  <c r="AI17" i="5"/>
  <c r="AH17" i="5"/>
  <c r="AG17" i="5"/>
  <c r="AF17" i="5"/>
  <c r="AE17" i="5"/>
  <c r="AT16" i="5"/>
  <c r="AS16" i="5"/>
  <c r="AR16" i="5"/>
  <c r="AQ16" i="5"/>
  <c r="AP16" i="5"/>
  <c r="AO16" i="5"/>
  <c r="AN16" i="5"/>
  <c r="AM16" i="5"/>
  <c r="AL16" i="5"/>
  <c r="AK16" i="5"/>
  <c r="AJ16" i="5"/>
  <c r="AI16" i="5"/>
  <c r="AH16" i="5"/>
  <c r="AG16" i="5"/>
  <c r="AF16" i="5"/>
  <c r="AE16" i="5"/>
  <c r="AT14" i="5"/>
  <c r="AS14" i="5"/>
  <c r="AR14" i="5"/>
  <c r="AQ14" i="5"/>
  <c r="AP14" i="5"/>
  <c r="AO14" i="5"/>
  <c r="AN14" i="5"/>
  <c r="AM14" i="5"/>
  <c r="AL14" i="5"/>
  <c r="AK14" i="5"/>
  <c r="AJ14" i="5"/>
  <c r="AI14" i="5"/>
  <c r="AH14" i="5"/>
  <c r="AG14" i="5"/>
  <c r="AF14" i="5"/>
  <c r="AE14" i="5"/>
  <c r="AT13" i="5"/>
  <c r="AS13" i="5"/>
  <c r="AR13" i="5"/>
  <c r="AQ13" i="5"/>
  <c r="AP13" i="5"/>
  <c r="AO13" i="5"/>
  <c r="AN13" i="5"/>
  <c r="AM13" i="5"/>
  <c r="AL13" i="5"/>
  <c r="AK13" i="5"/>
  <c r="AJ13" i="5"/>
  <c r="AI13" i="5"/>
  <c r="AH13" i="5"/>
  <c r="AG13" i="5"/>
  <c r="AF13" i="5"/>
  <c r="AE13" i="5"/>
  <c r="AT12" i="5"/>
  <c r="AS12" i="5"/>
  <c r="AR12" i="5"/>
  <c r="AQ12" i="5"/>
  <c r="AP12" i="5"/>
  <c r="AO12" i="5"/>
  <c r="AN12" i="5"/>
  <c r="AM12" i="5"/>
  <c r="AL12" i="5"/>
  <c r="AK12" i="5"/>
  <c r="AJ12" i="5"/>
  <c r="AI12" i="5"/>
  <c r="AH12" i="5"/>
  <c r="AG12" i="5"/>
  <c r="AF12" i="5"/>
  <c r="AE12" i="5"/>
  <c r="AT11" i="5"/>
  <c r="AS11" i="5"/>
  <c r="AR11" i="5"/>
  <c r="AQ11" i="5"/>
  <c r="AP11" i="5"/>
  <c r="AO11" i="5"/>
  <c r="AN11" i="5"/>
  <c r="AM11" i="5"/>
  <c r="AL11" i="5"/>
  <c r="AK11" i="5"/>
  <c r="AJ11" i="5"/>
  <c r="AI11" i="5"/>
  <c r="AH11" i="5"/>
  <c r="AG11" i="5"/>
  <c r="AF11" i="5"/>
  <c r="AE11" i="5"/>
  <c r="AT10" i="5"/>
  <c r="AS10" i="5"/>
  <c r="AR10" i="5"/>
  <c r="AQ10" i="5"/>
  <c r="AP10" i="5"/>
  <c r="AO10" i="5"/>
  <c r="AN10" i="5"/>
  <c r="AM10" i="5"/>
  <c r="AL10" i="5"/>
  <c r="AK10" i="5"/>
  <c r="AJ10" i="5"/>
  <c r="AI10" i="5"/>
  <c r="AH10" i="5"/>
  <c r="AG10" i="5"/>
  <c r="AF10" i="5"/>
  <c r="AE10" i="5"/>
  <c r="AT9" i="5"/>
  <c r="AS9" i="5"/>
  <c r="AR9" i="5"/>
  <c r="AQ9" i="5"/>
  <c r="AP9" i="5"/>
  <c r="AO9" i="5"/>
  <c r="AN9" i="5"/>
  <c r="AM9" i="5"/>
  <c r="AL9" i="5"/>
  <c r="AK9" i="5"/>
  <c r="AJ9" i="5"/>
  <c r="AI9" i="5"/>
  <c r="AH9" i="5"/>
  <c r="AG9" i="5"/>
  <c r="AF9" i="5"/>
  <c r="AE9" i="5"/>
  <c r="AT8" i="5"/>
  <c r="AS8" i="5"/>
  <c r="AR8" i="5"/>
  <c r="AQ8" i="5"/>
  <c r="AP8" i="5"/>
  <c r="AO8" i="5"/>
  <c r="AN8" i="5"/>
  <c r="AM8" i="5"/>
  <c r="AL8" i="5"/>
  <c r="AK8" i="5"/>
  <c r="AJ8" i="5"/>
  <c r="AI8" i="5"/>
  <c r="AH8" i="5"/>
  <c r="AG8" i="5"/>
  <c r="AF8" i="5"/>
  <c r="AE8" i="5"/>
  <c r="AT7" i="5"/>
  <c r="AS7" i="5"/>
  <c r="AR7" i="5"/>
  <c r="AQ7" i="5"/>
  <c r="AP7" i="5"/>
  <c r="AO7" i="5"/>
  <c r="AN7" i="5"/>
  <c r="AM7" i="5"/>
  <c r="AL7" i="5"/>
  <c r="AK7" i="5"/>
  <c r="AJ7" i="5"/>
  <c r="AI7" i="5"/>
  <c r="AH7" i="5"/>
  <c r="AG7" i="5"/>
  <c r="AF7" i="5"/>
  <c r="AE7" i="5"/>
  <c r="AT6" i="5"/>
  <c r="AS6" i="5"/>
  <c r="AR6" i="5"/>
  <c r="AQ6" i="5"/>
  <c r="AP6" i="5"/>
  <c r="AO6" i="5"/>
  <c r="AN6" i="5"/>
  <c r="AM6" i="5"/>
  <c r="AL6" i="5"/>
  <c r="AK6" i="5"/>
  <c r="AJ6" i="5"/>
  <c r="AI6" i="5"/>
  <c r="AH6" i="5"/>
  <c r="AG6" i="5"/>
  <c r="AF6" i="5"/>
  <c r="AE6" i="5"/>
  <c r="AT5" i="5"/>
  <c r="AS5" i="5"/>
  <c r="AR5" i="5"/>
  <c r="AQ5" i="5"/>
  <c r="AP5" i="5"/>
  <c r="AO5" i="5"/>
  <c r="AN5" i="5"/>
  <c r="AM5" i="5"/>
  <c r="AL5" i="5"/>
  <c r="AK5" i="5"/>
  <c r="AJ5" i="5"/>
  <c r="AI5" i="5"/>
  <c r="AH5" i="5"/>
  <c r="AG5" i="5"/>
  <c r="AF5" i="5"/>
  <c r="AE5" i="5"/>
  <c r="AT4" i="5"/>
  <c r="AS4" i="5"/>
  <c r="AR4" i="5"/>
  <c r="AQ4" i="5"/>
  <c r="AP4" i="5"/>
  <c r="AO4" i="5"/>
  <c r="AN4" i="5"/>
  <c r="AM4" i="5"/>
  <c r="AL4" i="5"/>
  <c r="AK4" i="5"/>
  <c r="AJ4" i="5"/>
  <c r="AI4" i="5"/>
  <c r="AH4" i="5"/>
  <c r="AG4" i="5"/>
  <c r="AF4" i="5"/>
  <c r="AE4" i="5"/>
  <c r="E32" i="5" l="1"/>
  <c r="E31" i="5"/>
  <c r="E30" i="5"/>
  <c r="E29" i="5"/>
  <c r="E28" i="5"/>
  <c r="E27" i="5"/>
  <c r="E26" i="5"/>
  <c r="E25" i="5"/>
  <c r="E24" i="5"/>
  <c r="E23" i="5"/>
  <c r="E22" i="5"/>
  <c r="E21" i="5"/>
  <c r="E20" i="5"/>
  <c r="E19" i="5"/>
  <c r="E18" i="5"/>
  <c r="E17" i="5"/>
  <c r="E16" i="5"/>
  <c r="E14" i="5"/>
  <c r="E13" i="5"/>
  <c r="E12" i="5"/>
  <c r="E11" i="5"/>
  <c r="E10" i="5"/>
  <c r="E9" i="5"/>
  <c r="E8" i="5"/>
  <c r="E7" i="5"/>
  <c r="E6" i="5"/>
  <c r="E5" i="5"/>
  <c r="D22" i="19" l="1"/>
  <c r="K22" i="4" s="1"/>
  <c r="C22" i="19"/>
  <c r="C22" i="16"/>
  <c r="D30" i="19" l="1"/>
  <c r="C30" i="19"/>
  <c r="C30" i="16"/>
  <c r="A2" i="4"/>
  <c r="K30" i="4" l="1"/>
  <c r="D32" i="19"/>
  <c r="C32" i="19"/>
  <c r="D31" i="19"/>
  <c r="C31" i="19"/>
  <c r="D29" i="19"/>
  <c r="C29" i="19"/>
  <c r="D28" i="19"/>
  <c r="C28" i="19"/>
  <c r="D27" i="19"/>
  <c r="K27" i="4" s="1"/>
  <c r="C27" i="19"/>
  <c r="D26" i="19"/>
  <c r="C26" i="19"/>
  <c r="D24" i="19"/>
  <c r="C24" i="19"/>
  <c r="K24" i="4" s="1"/>
  <c r="D23" i="19"/>
  <c r="C23" i="19"/>
  <c r="D21" i="19"/>
  <c r="C21" i="19"/>
  <c r="D20" i="19"/>
  <c r="C20" i="19"/>
  <c r="D19" i="19"/>
  <c r="C19" i="19"/>
  <c r="D18" i="19"/>
  <c r="C18" i="19"/>
  <c r="D17" i="19"/>
  <c r="C17" i="19"/>
  <c r="K17" i="4" s="1"/>
  <c r="D16" i="19"/>
  <c r="C16" i="19"/>
  <c r="D14" i="19"/>
  <c r="C14" i="19"/>
  <c r="D13" i="19"/>
  <c r="C13" i="19"/>
  <c r="D12" i="19"/>
  <c r="C12" i="19"/>
  <c r="D11" i="19"/>
  <c r="K11" i="4" s="1"/>
  <c r="C11" i="19"/>
  <c r="D10" i="19"/>
  <c r="C10" i="19"/>
  <c r="D9" i="19"/>
  <c r="C9" i="19"/>
  <c r="D8" i="19"/>
  <c r="K8" i="4" s="1"/>
  <c r="C8" i="19"/>
  <c r="D7" i="19"/>
  <c r="C7" i="19"/>
  <c r="K7" i="4" s="1"/>
  <c r="D6" i="19"/>
  <c r="C6" i="19"/>
  <c r="K6" i="4" s="1"/>
  <c r="C6" i="16"/>
  <c r="C7" i="16"/>
  <c r="C8" i="16"/>
  <c r="C9" i="16"/>
  <c r="C10" i="16"/>
  <c r="C11" i="16"/>
  <c r="C12" i="16"/>
  <c r="C13" i="16"/>
  <c r="C14" i="16"/>
  <c r="C16" i="16"/>
  <c r="C17" i="16"/>
  <c r="C18" i="16"/>
  <c r="C19" i="16"/>
  <c r="C20" i="16"/>
  <c r="C21" i="16"/>
  <c r="C23" i="16"/>
  <c r="C24" i="16"/>
  <c r="C26" i="16"/>
  <c r="C27" i="16"/>
  <c r="C28" i="16"/>
  <c r="C29" i="16"/>
  <c r="C31" i="16"/>
  <c r="C32" i="16"/>
  <c r="C4" i="16"/>
  <c r="K20" i="4" l="1"/>
  <c r="K16" i="4"/>
  <c r="K29" i="4"/>
  <c r="K26" i="4"/>
  <c r="K10" i="4"/>
  <c r="K14" i="4"/>
  <c r="K19" i="4"/>
  <c r="K28" i="4"/>
  <c r="K13" i="4"/>
  <c r="K32" i="4"/>
  <c r="K9" i="4"/>
  <c r="K23" i="4"/>
  <c r="K12" i="4"/>
  <c r="K21" i="4"/>
  <c r="K18" i="4"/>
  <c r="K31" i="4"/>
  <c r="E4" i="20"/>
  <c r="F4" i="20" s="1"/>
  <c r="H4" i="20" s="1"/>
  <c r="AM4" i="4" s="1"/>
  <c r="T3" i="20"/>
  <c r="S3" i="20"/>
  <c r="R3" i="20"/>
  <c r="P1" i="20"/>
  <c r="AN3" i="21"/>
  <c r="AM3" i="21"/>
  <c r="AL3" i="21"/>
  <c r="AK3" i="21"/>
  <c r="AJ3" i="21"/>
  <c r="AI3" i="21"/>
  <c r="AH3" i="21"/>
  <c r="AG3" i="21"/>
  <c r="AF3" i="21"/>
  <c r="AE3" i="21"/>
  <c r="AD3" i="21"/>
  <c r="AC3" i="21"/>
  <c r="AA1" i="21"/>
  <c r="D4" i="19" l="1"/>
  <c r="C4" i="19"/>
  <c r="AD4" i="9" l="1"/>
  <c r="AC4" i="9"/>
  <c r="AD3" i="9"/>
  <c r="AC3" i="9"/>
  <c r="E2" i="9"/>
  <c r="F9" i="9" l="1"/>
  <c r="H9" i="9" s="1"/>
  <c r="AK9" i="4" s="1"/>
  <c r="F26" i="9"/>
  <c r="H26" i="9" s="1"/>
  <c r="AK26" i="4" s="1"/>
  <c r="F14" i="9"/>
  <c r="H14" i="9" s="1"/>
  <c r="AK14" i="4" s="1"/>
  <c r="F31" i="9"/>
  <c r="H31" i="9" s="1"/>
  <c r="AK31" i="4" s="1"/>
  <c r="F20" i="9"/>
  <c r="H20" i="9" s="1"/>
  <c r="AK20" i="4" s="1"/>
  <c r="F8" i="9"/>
  <c r="H8" i="9" s="1"/>
  <c r="AK8" i="4" s="1"/>
  <c r="F25" i="9"/>
  <c r="H25" i="9" s="1"/>
  <c r="F13" i="9"/>
  <c r="H13" i="9" s="1"/>
  <c r="AK13" i="4" s="1"/>
  <c r="F30" i="9"/>
  <c r="H30" i="9" s="1"/>
  <c r="AK30" i="4" s="1"/>
  <c r="F19" i="9"/>
  <c r="H19" i="9" s="1"/>
  <c r="AK19" i="4" s="1"/>
  <c r="F7" i="9"/>
  <c r="H7" i="9" s="1"/>
  <c r="AK7" i="4" s="1"/>
  <c r="F24" i="9"/>
  <c r="H24" i="9" s="1"/>
  <c r="AK24" i="4" s="1"/>
  <c r="F12" i="9"/>
  <c r="H12" i="9" s="1"/>
  <c r="AK12" i="4" s="1"/>
  <c r="F29" i="9"/>
  <c r="H29" i="9" s="1"/>
  <c r="AK29" i="4" s="1"/>
  <c r="F18" i="9"/>
  <c r="H18" i="9" s="1"/>
  <c r="AK18" i="4" s="1"/>
  <c r="F6" i="9"/>
  <c r="H6" i="9" s="1"/>
  <c r="AK6" i="4" s="1"/>
  <c r="F23" i="9"/>
  <c r="H23" i="9" s="1"/>
  <c r="AK23" i="4" s="1"/>
  <c r="F11" i="9"/>
  <c r="H11" i="9" s="1"/>
  <c r="AK11" i="4" s="1"/>
  <c r="F28" i="9"/>
  <c r="H28" i="9" s="1"/>
  <c r="AK28" i="4" s="1"/>
  <c r="F17" i="9"/>
  <c r="H17" i="9" s="1"/>
  <c r="AK17" i="4" s="1"/>
  <c r="F22" i="9"/>
  <c r="H22" i="9" s="1"/>
  <c r="AK22" i="4" s="1"/>
  <c r="F10" i="9"/>
  <c r="H10" i="9" s="1"/>
  <c r="AK10" i="4" s="1"/>
  <c r="F27" i="9"/>
  <c r="H27" i="9" s="1"/>
  <c r="AK27" i="4" s="1"/>
  <c r="F16" i="9"/>
  <c r="H16" i="9" s="1"/>
  <c r="AK16" i="4" s="1"/>
  <c r="F32" i="9"/>
  <c r="H32" i="9" s="1"/>
  <c r="AK32" i="4" s="1"/>
  <c r="F21" i="9"/>
  <c r="H21" i="9" s="1"/>
  <c r="AK21" i="4" s="1"/>
  <c r="B1" i="19"/>
  <c r="AT3" i="5" l="1"/>
  <c r="AS3" i="5"/>
  <c r="AR3" i="5"/>
  <c r="AQ3" i="5"/>
  <c r="AP3" i="5"/>
  <c r="AO3" i="5"/>
  <c r="AN3" i="5"/>
  <c r="AM3" i="5"/>
  <c r="AL3" i="5"/>
  <c r="AK3" i="5"/>
  <c r="AJ3" i="5"/>
  <c r="AI3" i="5"/>
  <c r="AH3" i="5"/>
  <c r="AG3" i="5"/>
  <c r="AF3" i="5"/>
  <c r="AE3" i="5"/>
  <c r="AA1" i="4" l="1"/>
  <c r="B1" i="13" l="1"/>
  <c r="AB4" i="9" l="1"/>
  <c r="AA4" i="9"/>
  <c r="Z4" i="9"/>
  <c r="Y4" i="9"/>
  <c r="X4" i="9"/>
  <c r="X3" i="9"/>
  <c r="Y3" i="9"/>
  <c r="Z3" i="9"/>
  <c r="AA3" i="9"/>
  <c r="AB3" i="9"/>
  <c r="G4" i="11" l="1"/>
  <c r="W4" i="9" l="1"/>
  <c r="W3" i="9"/>
  <c r="E4" i="9" l="1"/>
  <c r="F4" i="9" s="1"/>
  <c r="H4" i="9" s="1"/>
  <c r="AK4" i="4" s="1"/>
  <c r="E4" i="5" l="1"/>
  <c r="E2" i="5" l="1"/>
  <c r="F17" i="5" l="1"/>
  <c r="H17" i="5" s="1"/>
  <c r="AJ17" i="4" s="1"/>
  <c r="F5" i="5"/>
  <c r="H5" i="5" s="1"/>
  <c r="F23" i="5"/>
  <c r="H23" i="5" s="1"/>
  <c r="AJ23" i="4" s="1"/>
  <c r="F7" i="5"/>
  <c r="H7" i="5" s="1"/>
  <c r="AJ7" i="4" s="1"/>
  <c r="F13" i="5"/>
  <c r="H13" i="5" s="1"/>
  <c r="AJ13" i="4" s="1"/>
  <c r="F14" i="5"/>
  <c r="H14" i="5" s="1"/>
  <c r="AJ14" i="4" s="1"/>
  <c r="F25" i="5"/>
  <c r="H25" i="5" s="1"/>
  <c r="F6" i="5"/>
  <c r="H6" i="5" s="1"/>
  <c r="AJ6" i="4" s="1"/>
  <c r="F26" i="5"/>
  <c r="H26" i="5" s="1"/>
  <c r="AJ26" i="4" s="1"/>
  <c r="F9" i="5"/>
  <c r="H9" i="5" s="1"/>
  <c r="AJ9" i="4" s="1"/>
  <c r="F18" i="5"/>
  <c r="H18" i="5" s="1"/>
  <c r="AJ18" i="4" s="1"/>
  <c r="F16" i="5"/>
  <c r="H16" i="5" s="1"/>
  <c r="AJ16" i="4" s="1"/>
  <c r="F19" i="5"/>
  <c r="H19" i="5" s="1"/>
  <c r="AJ19" i="4" s="1"/>
  <c r="F12" i="5"/>
  <c r="H12" i="5" s="1"/>
  <c r="AJ12" i="4" s="1"/>
  <c r="F32" i="5"/>
  <c r="H32" i="5" s="1"/>
  <c r="AJ32" i="4" s="1"/>
  <c r="F27" i="5"/>
  <c r="H27" i="5" s="1"/>
  <c r="AJ27" i="4" s="1"/>
  <c r="F24" i="5"/>
  <c r="H24" i="5" s="1"/>
  <c r="AJ24" i="4" s="1"/>
  <c r="F10" i="5"/>
  <c r="H10" i="5" s="1"/>
  <c r="AJ10" i="4" s="1"/>
  <c r="F11" i="5"/>
  <c r="H11" i="5" s="1"/>
  <c r="AJ11" i="4" s="1"/>
  <c r="F30" i="5"/>
  <c r="H30" i="5" s="1"/>
  <c r="AJ30" i="4" s="1"/>
  <c r="F22" i="5"/>
  <c r="H22" i="5" s="1"/>
  <c r="AJ22" i="4" s="1"/>
  <c r="F21" i="5"/>
  <c r="H21" i="5" s="1"/>
  <c r="AJ21" i="4" s="1"/>
  <c r="F8" i="5"/>
  <c r="H8" i="5" s="1"/>
  <c r="AJ8" i="4" s="1"/>
  <c r="F28" i="5"/>
  <c r="H28" i="5" s="1"/>
  <c r="AJ28" i="4" s="1"/>
  <c r="F31" i="5"/>
  <c r="H31" i="5" s="1"/>
  <c r="AJ31" i="4" s="1"/>
  <c r="F29" i="5"/>
  <c r="H29" i="5" s="1"/>
  <c r="AJ29" i="4" s="1"/>
  <c r="F20" i="5"/>
  <c r="H20" i="5" s="1"/>
  <c r="AJ20" i="4" s="1"/>
  <c r="F4" i="5"/>
  <c r="H4" i="5" s="1"/>
  <c r="AJ4" i="4" s="1"/>
  <c r="G2" i="11"/>
  <c r="N4" i="4" l="1"/>
  <c r="L4" i="4"/>
  <c r="M4" i="4"/>
  <c r="O4" i="4"/>
  <c r="L30" i="4"/>
  <c r="O30" i="4"/>
  <c r="N30" i="4"/>
  <c r="M30" i="4"/>
  <c r="O27" i="4"/>
  <c r="N27" i="4"/>
  <c r="M27" i="4"/>
  <c r="L27" i="4"/>
  <c r="N16" i="4"/>
  <c r="M16" i="4"/>
  <c r="L16" i="4"/>
  <c r="O16" i="4"/>
  <c r="O6" i="4"/>
  <c r="N6" i="4"/>
  <c r="L6" i="4"/>
  <c r="M6" i="4"/>
  <c r="O7" i="4"/>
  <c r="N7" i="4"/>
  <c r="M7" i="4"/>
  <c r="L7" i="4"/>
  <c r="O20" i="4"/>
  <c r="N20" i="4"/>
  <c r="M20" i="4"/>
  <c r="L20" i="4"/>
  <c r="L8" i="4"/>
  <c r="O8" i="4"/>
  <c r="N8" i="4"/>
  <c r="M8" i="4"/>
  <c r="O11" i="4"/>
  <c r="N11" i="4"/>
  <c r="M11" i="4"/>
  <c r="L11" i="4"/>
  <c r="O32" i="4"/>
  <c r="N32" i="4"/>
  <c r="L32" i="4"/>
  <c r="M32" i="4"/>
  <c r="O18" i="4"/>
  <c r="N18" i="4"/>
  <c r="L18" i="4"/>
  <c r="M18" i="4"/>
  <c r="N23" i="4"/>
  <c r="O23" i="4"/>
  <c r="L23" i="4"/>
  <c r="M23" i="4"/>
  <c r="O28" i="4"/>
  <c r="N28" i="4"/>
  <c r="L28" i="4"/>
  <c r="M28" i="4"/>
  <c r="O29" i="4"/>
  <c r="M29" i="4"/>
  <c r="L29" i="4"/>
  <c r="N29" i="4"/>
  <c r="O21" i="4"/>
  <c r="N21" i="4"/>
  <c r="L21" i="4"/>
  <c r="M21" i="4"/>
  <c r="O10" i="4"/>
  <c r="N10" i="4"/>
  <c r="L10" i="4"/>
  <c r="M10" i="4"/>
  <c r="L12" i="4"/>
  <c r="O12" i="4"/>
  <c r="N12" i="4"/>
  <c r="M12" i="4"/>
  <c r="M9" i="4"/>
  <c r="L9" i="4"/>
  <c r="O9" i="4"/>
  <c r="N9" i="4"/>
  <c r="O14" i="4"/>
  <c r="N14" i="4"/>
  <c r="L14" i="4"/>
  <c r="M14" i="4"/>
  <c r="U4" i="11"/>
  <c r="U7" i="11"/>
  <c r="I7" i="11"/>
  <c r="P7" i="4" s="1"/>
  <c r="H7" i="11"/>
  <c r="U31" i="11"/>
  <c r="U28" i="11"/>
  <c r="U19" i="11"/>
  <c r="U32" i="11"/>
  <c r="U26" i="11"/>
  <c r="U22" i="11"/>
  <c r="U17" i="11"/>
  <c r="U13" i="11"/>
  <c r="U10" i="11"/>
  <c r="U30" i="11"/>
  <c r="U29" i="11"/>
  <c r="U27" i="11"/>
  <c r="I22" i="11"/>
  <c r="P22" i="4" s="1"/>
  <c r="U21" i="11"/>
  <c r="U20" i="11"/>
  <c r="U8" i="11"/>
  <c r="U6" i="11"/>
  <c r="I30" i="11"/>
  <c r="P30" i="4" s="1"/>
  <c r="I27" i="11"/>
  <c r="P27" i="4" s="1"/>
  <c r="U24" i="11"/>
  <c r="U23" i="11"/>
  <c r="H22" i="11"/>
  <c r="I21" i="11"/>
  <c r="P21" i="4" s="1"/>
  <c r="U18" i="11"/>
  <c r="U16" i="11"/>
  <c r="U14" i="11"/>
  <c r="U12" i="11"/>
  <c r="U9" i="11"/>
  <c r="U11" i="11"/>
  <c r="I8" i="11"/>
  <c r="P8" i="4" s="1"/>
  <c r="I16" i="11"/>
  <c r="P16" i="4" s="1"/>
  <c r="I29" i="11"/>
  <c r="P29" i="4" s="1"/>
  <c r="H24" i="11"/>
  <c r="H14" i="11"/>
  <c r="V14" i="11" s="1"/>
  <c r="I28" i="11"/>
  <c r="P28" i="4" s="1"/>
  <c r="I6" i="11"/>
  <c r="P6" i="4" s="1"/>
  <c r="H8" i="11"/>
  <c r="I10" i="11"/>
  <c r="P10" i="4" s="1"/>
  <c r="H26" i="11"/>
  <c r="H16" i="11"/>
  <c r="I31" i="11"/>
  <c r="P31" i="4" s="1"/>
  <c r="I18" i="11"/>
  <c r="P18" i="4" s="1"/>
  <c r="H29" i="11"/>
  <c r="V29" i="11" s="1"/>
  <c r="I23" i="11"/>
  <c r="P23" i="4" s="1"/>
  <c r="H11" i="11"/>
  <c r="V11" i="11" s="1"/>
  <c r="I12" i="11"/>
  <c r="P12" i="4" s="1"/>
  <c r="I20" i="11"/>
  <c r="P20" i="4" s="1"/>
  <c r="I13" i="11"/>
  <c r="P13" i="4" s="1"/>
  <c r="H32" i="11"/>
  <c r="I19" i="11"/>
  <c r="P19" i="4" s="1"/>
  <c r="I9" i="11"/>
  <c r="P9" i="4" s="1"/>
  <c r="H23" i="11"/>
  <c r="H31" i="11"/>
  <c r="V31" i="11" s="1"/>
  <c r="I17" i="11"/>
  <c r="P17" i="4" s="1"/>
  <c r="H6" i="11"/>
  <c r="H21" i="11"/>
  <c r="H17" i="11"/>
  <c r="H9" i="11"/>
  <c r="I11" i="11"/>
  <c r="P11" i="4" s="1"/>
  <c r="H27" i="11"/>
  <c r="H28" i="11"/>
  <c r="H20" i="11"/>
  <c r="H10" i="11"/>
  <c r="I24" i="11"/>
  <c r="P24" i="4" s="1"/>
  <c r="H30" i="11"/>
  <c r="I32" i="11"/>
  <c r="P32" i="4" s="1"/>
  <c r="H19" i="11"/>
  <c r="H12" i="11"/>
  <c r="I14" i="11"/>
  <c r="P14" i="4" s="1"/>
  <c r="I26" i="11"/>
  <c r="P26" i="4" s="1"/>
  <c r="H18" i="11"/>
  <c r="H13" i="11"/>
  <c r="V13" i="11" s="1"/>
  <c r="O31" i="4"/>
  <c r="N31" i="4"/>
  <c r="M31" i="4"/>
  <c r="L31" i="4"/>
  <c r="O22" i="4"/>
  <c r="N22" i="4"/>
  <c r="M22" i="4"/>
  <c r="L22" i="4"/>
  <c r="N24" i="4"/>
  <c r="L24" i="4"/>
  <c r="O24" i="4"/>
  <c r="M24" i="4"/>
  <c r="N19" i="4"/>
  <c r="O19" i="4"/>
  <c r="L19" i="4"/>
  <c r="M19" i="4"/>
  <c r="O26" i="4"/>
  <c r="N26" i="4"/>
  <c r="L26" i="4"/>
  <c r="M26" i="4"/>
  <c r="N13" i="4"/>
  <c r="M13" i="4"/>
  <c r="O13" i="4"/>
  <c r="L13" i="4"/>
  <c r="O17" i="4"/>
  <c r="N17" i="4"/>
  <c r="M17" i="4"/>
  <c r="L17" i="4"/>
  <c r="H4" i="11"/>
  <c r="V4" i="11" s="1"/>
  <c r="I4" i="11"/>
  <c r="P4" i="4" s="1"/>
  <c r="V30" i="11" l="1"/>
  <c r="V23" i="11"/>
  <c r="V18" i="11"/>
  <c r="V8" i="11"/>
  <c r="V32" i="11"/>
  <c r="V24" i="11"/>
  <c r="V10" i="11"/>
  <c r="V28" i="11"/>
  <c r="V20" i="11"/>
  <c r="V7" i="11"/>
  <c r="V6" i="11"/>
  <c r="V9" i="11"/>
  <c r="V27" i="11"/>
  <c r="V12" i="11"/>
  <c r="V17" i="11"/>
  <c r="V19" i="11"/>
  <c r="V21" i="11"/>
  <c r="V22" i="11"/>
  <c r="V16" i="11"/>
  <c r="V26" i="11"/>
  <c r="K4" i="4"/>
  <c r="F28" i="13"/>
  <c r="C28" i="13"/>
  <c r="E28" i="13"/>
  <c r="E11" i="13"/>
  <c r="C11" i="13"/>
  <c r="F11" i="13"/>
  <c r="C12" i="13"/>
  <c r="E12" i="13"/>
  <c r="F12" i="13"/>
  <c r="E9" i="13"/>
  <c r="C9" i="13"/>
  <c r="F9" i="13"/>
  <c r="F10" i="13"/>
  <c r="C10" i="13"/>
  <c r="E10" i="13"/>
  <c r="C22" i="13"/>
  <c r="E22" i="13"/>
  <c r="F22" i="13"/>
  <c r="E31" i="13"/>
  <c r="C31" i="13"/>
  <c r="F31" i="13"/>
  <c r="C30" i="13"/>
  <c r="F30" i="13"/>
  <c r="E30" i="13"/>
  <c r="E6" i="13"/>
  <c r="D6" i="13"/>
  <c r="F6" i="13"/>
  <c r="C26" i="13"/>
  <c r="F26" i="13"/>
  <c r="E26" i="13"/>
  <c r="C19" i="13"/>
  <c r="F19" i="13"/>
  <c r="E19" i="13"/>
  <c r="D17" i="13"/>
  <c r="F17" i="13"/>
  <c r="E17" i="13"/>
  <c r="F21" i="13"/>
  <c r="C21" i="13"/>
  <c r="E21" i="13"/>
  <c r="E7" i="13"/>
  <c r="C7" i="13"/>
  <c r="J7" i="4" s="1"/>
  <c r="F7" i="4" s="1"/>
  <c r="F7" i="13"/>
  <c r="F32" i="13"/>
  <c r="C32" i="13"/>
  <c r="E32" i="13"/>
  <c r="C4" i="13"/>
  <c r="E4" i="13"/>
  <c r="F24" i="13"/>
  <c r="E24" i="13"/>
  <c r="D24" i="13"/>
  <c r="F8" i="13"/>
  <c r="E8" i="13"/>
  <c r="C8" i="13"/>
  <c r="C29" i="13"/>
  <c r="E29" i="13"/>
  <c r="F29" i="13"/>
  <c r="C18" i="13"/>
  <c r="E18" i="13"/>
  <c r="F18" i="13"/>
  <c r="F20" i="13"/>
  <c r="E20" i="13"/>
  <c r="C20" i="13"/>
  <c r="C16" i="13"/>
  <c r="F16" i="13"/>
  <c r="E16" i="13"/>
  <c r="E13" i="13"/>
  <c r="F13" i="13"/>
  <c r="C13" i="13"/>
  <c r="F27" i="13"/>
  <c r="E27" i="13"/>
  <c r="C27" i="13"/>
  <c r="F23" i="13"/>
  <c r="E23" i="13"/>
  <c r="C23" i="13"/>
  <c r="F14" i="13"/>
  <c r="C14" i="13"/>
  <c r="E14" i="13"/>
  <c r="D28" i="13"/>
  <c r="J28" i="4" s="1"/>
  <c r="F28" i="4" s="1"/>
  <c r="U28" i="4" s="1"/>
  <c r="V28" i="4" s="1"/>
  <c r="D4" i="13"/>
  <c r="J4" i="4" s="1"/>
  <c r="D19" i="13"/>
  <c r="J19" i="4"/>
  <c r="F19" i="4" s="1"/>
  <c r="D12" i="13"/>
  <c r="J12" i="4" s="1"/>
  <c r="F12" i="4" s="1"/>
  <c r="U12" i="4" s="1"/>
  <c r="V12" i="4" s="1"/>
  <c r="D10" i="13"/>
  <c r="J10" i="4" s="1"/>
  <c r="F10" i="4" s="1"/>
  <c r="U10" i="4" s="1"/>
  <c r="V10" i="4" s="1"/>
  <c r="D31" i="13"/>
  <c r="J31" i="4" s="1"/>
  <c r="F31" i="4" s="1"/>
  <c r="U31" i="4" s="1"/>
  <c r="V31" i="4" s="1"/>
  <c r="D9" i="13"/>
  <c r="J9" i="4" s="1"/>
  <c r="F9" i="4" s="1"/>
  <c r="U9" i="4" s="1"/>
  <c r="V9" i="4" s="1"/>
  <c r="D11" i="13"/>
  <c r="J11" i="4" s="1"/>
  <c r="F11" i="4" s="1"/>
  <c r="U11" i="4" s="1"/>
  <c r="V11" i="4" s="1"/>
  <c r="D14" i="13"/>
  <c r="J14" i="4" s="1"/>
  <c r="F14" i="4" s="1"/>
  <c r="U14" i="4" s="1"/>
  <c r="V14" i="4" s="1"/>
  <c r="D22" i="13"/>
  <c r="J22" i="4" s="1"/>
  <c r="F22" i="4" s="1"/>
  <c r="U22" i="4" s="1"/>
  <c r="V22" i="4" s="1"/>
  <c r="D7" i="13"/>
  <c r="D32" i="13"/>
  <c r="J32" i="4" s="1"/>
  <c r="F32" i="4" s="1"/>
  <c r="U32" i="4" s="1"/>
  <c r="V32" i="4" s="1"/>
  <c r="C6" i="13"/>
  <c r="J6" i="4" s="1"/>
  <c r="F6" i="4" s="1"/>
  <c r="U6" i="4" s="1"/>
  <c r="V6" i="4" s="1"/>
  <c r="C17" i="13"/>
  <c r="J17" i="4" s="1"/>
  <c r="F17" i="4" s="1"/>
  <c r="U17" i="4" s="1"/>
  <c r="V17" i="4" s="1"/>
  <c r="D8" i="13"/>
  <c r="J8" i="4" s="1"/>
  <c r="F8" i="4" s="1"/>
  <c r="D27" i="13"/>
  <c r="J27" i="4" s="1"/>
  <c r="F27" i="4" s="1"/>
  <c r="D30" i="13"/>
  <c r="J30" i="4" s="1"/>
  <c r="F30" i="4" s="1"/>
  <c r="U30" i="4" s="1"/>
  <c r="V30" i="4" s="1"/>
  <c r="D29" i="13"/>
  <c r="J29" i="4" s="1"/>
  <c r="F29" i="4" s="1"/>
  <c r="U29" i="4" s="1"/>
  <c r="V29" i="4" s="1"/>
  <c r="C24" i="13"/>
  <c r="J24" i="4" s="1"/>
  <c r="F24" i="4" s="1"/>
  <c r="U24" i="4" s="1"/>
  <c r="V24" i="4" s="1"/>
  <c r="D20" i="13"/>
  <c r="J20" i="4" s="1"/>
  <c r="F20" i="4" s="1"/>
  <c r="U20" i="4" s="1"/>
  <c r="V20" i="4" s="1"/>
  <c r="D21" i="13"/>
  <c r="J21" i="4" s="1"/>
  <c r="F21" i="4" s="1"/>
  <c r="U21" i="4" s="1"/>
  <c r="V21" i="4" s="1"/>
  <c r="D18" i="13"/>
  <c r="J18" i="4" s="1"/>
  <c r="F18" i="4" s="1"/>
  <c r="U18" i="4" s="1"/>
  <c r="V18" i="4" s="1"/>
  <c r="D13" i="13"/>
  <c r="J13" i="4" s="1"/>
  <c r="F13" i="4" s="1"/>
  <c r="U13" i="4" s="1"/>
  <c r="V13" i="4" s="1"/>
  <c r="D23" i="13"/>
  <c r="J23" i="4" s="1"/>
  <c r="F23" i="4" s="1"/>
  <c r="U23" i="4" s="1"/>
  <c r="V23" i="4" s="1"/>
  <c r="D16" i="13"/>
  <c r="J16" i="4" s="1"/>
  <c r="F16" i="4" s="1"/>
  <c r="F4" i="13"/>
  <c r="D26" i="13"/>
  <c r="J26" i="4" s="1"/>
  <c r="F26" i="4" s="1"/>
  <c r="U26" i="4" s="1"/>
  <c r="V26" i="4" s="1"/>
  <c r="U7" i="4" l="1"/>
  <c r="V7" i="4" s="1"/>
  <c r="S7" i="4"/>
  <c r="T7" i="4" s="1"/>
  <c r="S27" i="4"/>
  <c r="T27" i="4" s="1"/>
  <c r="U27" i="4"/>
  <c r="V27" i="4" s="1"/>
  <c r="S8" i="4"/>
  <c r="T8" i="4" s="1"/>
  <c r="U8" i="4"/>
  <c r="V8" i="4" s="1"/>
  <c r="S19" i="4"/>
  <c r="T19" i="4" s="1"/>
  <c r="U19" i="4"/>
  <c r="V19" i="4" s="1"/>
  <c r="S16" i="4"/>
  <c r="T16" i="4" s="1"/>
  <c r="U16" i="4"/>
  <c r="V16" i="4" s="1"/>
  <c r="F4" i="4"/>
  <c r="S17" i="4"/>
  <c r="T17" i="4" s="1"/>
  <c r="S24" i="4"/>
  <c r="T24" i="4" s="1"/>
  <c r="S23" i="4"/>
  <c r="T23" i="4" s="1"/>
  <c r="S20" i="4"/>
  <c r="T20" i="4" s="1"/>
  <c r="S9" i="4"/>
  <c r="T9" i="4" s="1"/>
  <c r="S31" i="4"/>
  <c r="T31" i="4" s="1"/>
  <c r="S13" i="4"/>
  <c r="T13" i="4" s="1"/>
  <c r="S18" i="4"/>
  <c r="T18" i="4" s="1"/>
  <c r="S29" i="4"/>
  <c r="T29" i="4" s="1"/>
  <c r="S28" i="4"/>
  <c r="T28" i="4" s="1"/>
  <c r="S30" i="4"/>
  <c r="T30" i="4" s="1"/>
  <c r="S21" i="4"/>
  <c r="T21" i="4" s="1"/>
  <c r="S12" i="4"/>
  <c r="T12" i="4" s="1"/>
  <c r="S22" i="4"/>
  <c r="T22" i="4" s="1"/>
  <c r="S6" i="4"/>
  <c r="T6" i="4" s="1"/>
  <c r="S14" i="4"/>
  <c r="T14" i="4" s="1"/>
  <c r="S32" i="4"/>
  <c r="T32" i="4" s="1"/>
  <c r="S10" i="4"/>
  <c r="T10" i="4" s="1"/>
  <c r="S26" i="4"/>
  <c r="T26" i="4" s="1"/>
  <c r="S11" i="4"/>
  <c r="T11" i="4" s="1"/>
  <c r="G7" i="4" l="1"/>
  <c r="U4" i="4"/>
  <c r="V4" i="4" s="1"/>
  <c r="S4" i="4"/>
  <c r="T4" i="4" s="1"/>
  <c r="G6" i="4" l="1"/>
  <c r="G21" i="4"/>
  <c r="G16" i="4"/>
  <c r="G22" i="4"/>
  <c r="G17" i="4"/>
  <c r="G18" i="4"/>
  <c r="G10" i="4"/>
  <c r="G11" i="4"/>
  <c r="G9" i="4"/>
  <c r="G4" i="4"/>
  <c r="G13" i="4"/>
  <c r="G14" i="4"/>
  <c r="G24" i="4"/>
  <c r="G30" i="4"/>
  <c r="G8" i="4"/>
  <c r="G26" i="4"/>
  <c r="G20" i="4"/>
  <c r="G12" i="4"/>
  <c r="G23" i="4"/>
  <c r="G32" i="4"/>
  <c r="G19" i="4"/>
  <c r="G27" i="4"/>
  <c r="G31" i="4"/>
  <c r="G29" i="4"/>
  <c r="G28" i="4"/>
</calcChain>
</file>

<file path=xl/comments1.xml><?xml version="1.0" encoding="utf-8"?>
<comments xmlns="http://schemas.openxmlformats.org/spreadsheetml/2006/main">
  <authors>
    <author>Image</author>
  </authors>
  <commentList>
    <comment ref="S4" authorId="0" shapeId="0">
      <text>
        <r>
          <rPr>
            <sz val="9"/>
            <color indexed="81"/>
            <rFont val="Tahoma"/>
            <family val="2"/>
          </rPr>
          <t>Took next day</t>
        </r>
      </text>
    </comment>
    <comment ref="S22" authorId="0" shapeId="0">
      <text>
        <r>
          <rPr>
            <sz val="9"/>
            <color indexed="81"/>
            <rFont val="Tahoma"/>
            <family val="2"/>
          </rPr>
          <t>Took later.</t>
        </r>
      </text>
    </comment>
  </commentList>
</comments>
</file>

<file path=xl/comments2.xml><?xml version="1.0" encoding="utf-8"?>
<comments xmlns="http://schemas.openxmlformats.org/spreadsheetml/2006/main">
  <authors>
    <author>Image</author>
  </authors>
  <commentList>
    <comment ref="E4" authorId="0" shapeId="0">
      <text>
        <r>
          <rPr>
            <sz val="9"/>
            <color indexed="81"/>
            <rFont val="Tahoma"/>
            <family val="2"/>
          </rPr>
          <t>Cheated … was accessing answer keys on-line. Gave 0.</t>
        </r>
      </text>
    </comment>
  </commentList>
</comments>
</file>

<file path=xl/comments3.xml><?xml version="1.0" encoding="utf-8"?>
<comments xmlns="http://schemas.openxmlformats.org/spreadsheetml/2006/main">
  <authors>
    <author>Northland College</author>
  </authors>
  <commentList>
    <comment ref="S20" authorId="0" shapeId="0">
      <text>
        <r>
          <rPr>
            <sz val="9"/>
            <color indexed="81"/>
            <rFont val="Tahoma"/>
            <family val="2"/>
          </rPr>
          <t>Did not clean data</t>
        </r>
      </text>
    </comment>
  </commentList>
</comments>
</file>

<file path=xl/comments4.xml><?xml version="1.0" encoding="utf-8"?>
<comments xmlns="http://schemas.openxmlformats.org/spreadsheetml/2006/main">
  <authors>
    <author>Image</author>
  </authors>
  <commentList>
    <comment ref="G4" authorId="0" shapeId="0">
      <text>
        <r>
          <rPr>
            <sz val="9"/>
            <color indexed="81"/>
            <rFont val="Tahoma"/>
            <family val="2"/>
          </rPr>
          <t>On phone at end</t>
        </r>
      </text>
    </comment>
    <comment ref="I4" authorId="0" shapeId="0">
      <text>
        <r>
          <rPr>
            <sz val="9"/>
            <color indexed="81"/>
            <rFont val="Tahoma"/>
            <family val="2"/>
          </rPr>
          <t>On phone at end</t>
        </r>
      </text>
    </comment>
    <comment ref="J4" authorId="0" shapeId="0">
      <text>
        <r>
          <rPr>
            <sz val="9"/>
            <color indexed="81"/>
            <rFont val="Tahoma"/>
            <family val="2"/>
          </rPr>
          <t>On phone fairly often</t>
        </r>
      </text>
    </comment>
    <comment ref="K4" authorId="0" shapeId="0">
      <text>
        <r>
          <rPr>
            <sz val="9"/>
            <color indexed="81"/>
            <rFont val="Tahoma"/>
            <family val="2"/>
          </rPr>
          <t>On phone at end</t>
        </r>
      </text>
    </comment>
    <comment ref="M4" authorId="0" shapeId="0">
      <text>
        <r>
          <rPr>
            <sz val="9"/>
            <color indexed="81"/>
            <rFont val="Tahoma"/>
            <family val="2"/>
          </rPr>
          <t>On phone at end</t>
        </r>
      </text>
    </comment>
    <comment ref="Z4" authorId="0" shapeId="0">
      <text>
        <r>
          <rPr>
            <sz val="9"/>
            <color indexed="81"/>
            <rFont val="Tahoma"/>
            <family val="2"/>
          </rPr>
          <t>Left halfway through</t>
        </r>
      </text>
    </comment>
    <comment ref="AB4" authorId="0" shapeId="0">
      <text>
        <r>
          <rPr>
            <sz val="9"/>
            <color indexed="81"/>
            <rFont val="Tahoma"/>
            <family val="2"/>
          </rPr>
          <t>Left early … said she had a headache</t>
        </r>
      </text>
    </comment>
    <comment ref="AE4" authorId="0" shapeId="0">
      <text>
        <r>
          <rPr>
            <sz val="9"/>
            <color indexed="81"/>
            <rFont val="Tahoma"/>
            <family val="2"/>
          </rPr>
          <t>On phone fairly often</t>
        </r>
      </text>
    </comment>
    <comment ref="AL4" authorId="0" shapeId="0">
      <text>
        <r>
          <rPr>
            <sz val="9"/>
            <color indexed="81"/>
            <rFont val="Tahoma"/>
            <family val="2"/>
          </rPr>
          <t>On phone fairly often</t>
        </r>
      </text>
    </comment>
    <comment ref="AM4" authorId="0" shapeId="0">
      <text>
        <r>
          <rPr>
            <sz val="9"/>
            <color indexed="81"/>
            <rFont val="Tahoma"/>
            <family val="2"/>
          </rPr>
          <t>On phone fairly often</t>
        </r>
      </text>
    </comment>
    <comment ref="AR4" authorId="0" shapeId="0">
      <text>
        <r>
          <rPr>
            <sz val="9"/>
            <color indexed="81"/>
            <rFont val="Tahoma"/>
            <family val="2"/>
          </rPr>
          <t>Said she did it but was in another folder</t>
        </r>
      </text>
    </comment>
    <comment ref="AW4" authorId="0" shapeId="0">
      <text>
        <r>
          <rPr>
            <sz val="9"/>
            <color indexed="81"/>
            <rFont val="Tahoma"/>
            <family val="2"/>
          </rPr>
          <t>Left immediately after I described the final</t>
        </r>
      </text>
    </comment>
    <comment ref="P5" authorId="0" shapeId="0">
      <text>
        <r>
          <rPr>
            <sz val="9"/>
            <color indexed="81"/>
            <rFont val="Tahoma"/>
            <family val="2"/>
          </rPr>
          <t>Absent without notice</t>
        </r>
      </text>
    </comment>
    <comment ref="Q5" authorId="0" shapeId="0">
      <text>
        <r>
          <rPr>
            <sz val="9"/>
            <color indexed="81"/>
            <rFont val="Tahoma"/>
            <family val="2"/>
          </rPr>
          <t>Absent without notice</t>
        </r>
      </text>
    </comment>
    <comment ref="S5" authorId="0" shapeId="0">
      <text>
        <r>
          <rPr>
            <sz val="9"/>
            <color indexed="81"/>
            <rFont val="Tahoma"/>
            <family val="2"/>
          </rPr>
          <t>Not prepared for the day … doing Normal Distrib prep guide</t>
        </r>
      </text>
    </comment>
    <comment ref="U5" authorId="0" shapeId="0">
      <text>
        <r>
          <rPr>
            <sz val="9"/>
            <color indexed="81"/>
            <rFont val="Tahoma"/>
            <family val="2"/>
          </rPr>
          <t>Absent without notice</t>
        </r>
      </text>
    </comment>
    <comment ref="V5" authorId="0" shapeId="0">
      <text>
        <r>
          <rPr>
            <sz val="9"/>
            <color indexed="81"/>
            <rFont val="Tahoma"/>
            <family val="2"/>
          </rPr>
          <t>Not prepared … prepping old modules</t>
        </r>
      </text>
    </comment>
    <comment ref="X5" authorId="0" shapeId="0">
      <text>
        <r>
          <rPr>
            <sz val="9"/>
            <color indexed="81"/>
            <rFont val="Tahoma"/>
            <family val="2"/>
          </rPr>
          <t>Absent without notice</t>
        </r>
      </text>
    </comment>
    <comment ref="Z5" authorId="0" shapeId="0">
      <text>
        <r>
          <rPr>
            <sz val="9"/>
            <color indexed="81"/>
            <rFont val="Tahoma"/>
            <family val="2"/>
          </rPr>
          <t>Absent without notice</t>
        </r>
      </text>
    </comment>
    <comment ref="AA5" authorId="0" shapeId="0">
      <text>
        <r>
          <rPr>
            <sz val="9"/>
            <color indexed="81"/>
            <rFont val="Tahoma"/>
            <family val="2"/>
          </rPr>
          <t>Absent without notice</t>
        </r>
      </text>
    </comment>
    <comment ref="AB5" authorId="0" shapeId="0">
      <text>
        <r>
          <rPr>
            <sz val="9"/>
            <color indexed="81"/>
            <rFont val="Tahoma"/>
            <family val="2"/>
          </rPr>
          <t>Absent without notice</t>
        </r>
      </text>
    </comment>
    <comment ref="AC5" authorId="0" shapeId="0">
      <text>
        <r>
          <rPr>
            <sz val="9"/>
            <color indexed="81"/>
            <rFont val="Tahoma"/>
            <family val="2"/>
          </rPr>
          <t>Absent without notice</t>
        </r>
      </text>
    </comment>
    <comment ref="AD5" authorId="0" shapeId="0">
      <text>
        <r>
          <rPr>
            <sz val="9"/>
            <color indexed="81"/>
            <rFont val="Tahoma"/>
            <family val="2"/>
          </rPr>
          <t>Absent without notice</t>
        </r>
      </text>
    </comment>
    <comment ref="AE5" authorId="0" shapeId="0">
      <text>
        <r>
          <rPr>
            <sz val="9"/>
            <color indexed="81"/>
            <rFont val="Tahoma"/>
            <family val="2"/>
          </rPr>
          <t>Absent without notice</t>
        </r>
      </text>
    </comment>
    <comment ref="AC6" authorId="0" shapeId="0">
      <text>
        <r>
          <rPr>
            <sz val="9"/>
            <color indexed="81"/>
            <rFont val="Tahoma"/>
            <family val="2"/>
          </rPr>
          <t>Did not complete</t>
        </r>
      </text>
    </comment>
    <comment ref="AW6" authorId="0" shapeId="0">
      <text>
        <r>
          <rPr>
            <sz val="9"/>
            <color indexed="81"/>
            <rFont val="Tahoma"/>
            <family val="2"/>
          </rPr>
          <t>Left immediately after I described the final</t>
        </r>
      </text>
    </comment>
    <comment ref="M7" authorId="0" shapeId="0">
      <text>
        <r>
          <rPr>
            <sz val="9"/>
            <color indexed="81"/>
            <rFont val="Tahoma"/>
            <family val="2"/>
          </rPr>
          <t>Absent without notice</t>
        </r>
      </text>
    </comment>
    <comment ref="P7" authorId="0" shapeId="0">
      <text>
        <r>
          <rPr>
            <sz val="9"/>
            <color indexed="81"/>
            <rFont val="Tahoma"/>
            <family val="2"/>
          </rPr>
          <t>Absent without notice</t>
        </r>
      </text>
    </comment>
    <comment ref="Q7" authorId="0" shapeId="0">
      <text>
        <r>
          <rPr>
            <sz val="9"/>
            <color indexed="81"/>
            <rFont val="Tahoma"/>
            <family val="2"/>
          </rPr>
          <t>Not prepared for class, so behind the whole time</t>
        </r>
      </text>
    </comment>
    <comment ref="T7" authorId="0" shapeId="0">
      <text>
        <r>
          <rPr>
            <sz val="9"/>
            <color indexed="81"/>
            <rFont val="Tahoma"/>
            <family val="2"/>
          </rPr>
          <t>Absent without notice</t>
        </r>
      </text>
    </comment>
    <comment ref="V7" authorId="0" shapeId="0">
      <text>
        <r>
          <rPr>
            <sz val="9"/>
            <color indexed="81"/>
            <rFont val="Tahoma"/>
            <family val="2"/>
          </rPr>
          <t>Absent without notice</t>
        </r>
      </text>
    </comment>
    <comment ref="W7" authorId="0" shapeId="0">
      <text>
        <r>
          <rPr>
            <sz val="9"/>
            <color indexed="81"/>
            <rFont val="Tahoma"/>
            <family val="2"/>
          </rPr>
          <t>Absent without notice</t>
        </r>
      </text>
    </comment>
    <comment ref="Z7" authorId="0" shapeId="0">
      <text>
        <r>
          <rPr>
            <sz val="9"/>
            <color indexed="81"/>
            <rFont val="Tahoma"/>
            <family val="2"/>
          </rPr>
          <t>Left halfway through</t>
        </r>
      </text>
    </comment>
    <comment ref="AA7" authorId="0" shapeId="0">
      <text>
        <r>
          <rPr>
            <sz val="9"/>
            <color indexed="81"/>
            <rFont val="Tahoma"/>
            <family val="2"/>
          </rPr>
          <t>Absent without notice</t>
        </r>
      </text>
    </comment>
    <comment ref="AC7" authorId="0" shapeId="0">
      <text>
        <r>
          <rPr>
            <sz val="9"/>
            <color indexed="81"/>
            <rFont val="Tahoma"/>
            <family val="2"/>
          </rPr>
          <t>Did not complete</t>
        </r>
      </text>
    </comment>
    <comment ref="AD7" authorId="0" shapeId="0">
      <text>
        <r>
          <rPr>
            <sz val="9"/>
            <color indexed="81"/>
            <rFont val="Tahoma"/>
            <family val="2"/>
          </rPr>
          <t>Absent without notice</t>
        </r>
      </text>
    </comment>
    <comment ref="AE7" authorId="0" shapeId="0">
      <text>
        <r>
          <rPr>
            <sz val="9"/>
            <color indexed="81"/>
            <rFont val="Tahoma"/>
            <family val="2"/>
          </rPr>
          <t>Absent without notice</t>
        </r>
      </text>
    </comment>
    <comment ref="AF7" authorId="0" shapeId="0">
      <text>
        <r>
          <rPr>
            <sz val="9"/>
            <color indexed="81"/>
            <rFont val="Tahoma"/>
            <family val="2"/>
          </rPr>
          <t>Unprepared … did preparations</t>
        </r>
      </text>
    </comment>
    <comment ref="AH7" authorId="0" shapeId="0">
      <text>
        <r>
          <rPr>
            <sz val="9"/>
            <color indexed="81"/>
            <rFont val="Tahoma"/>
            <family val="2"/>
          </rPr>
          <t>Absent without notice</t>
        </r>
      </text>
    </comment>
    <comment ref="AI7" authorId="0" shapeId="0">
      <text>
        <r>
          <rPr>
            <sz val="9"/>
            <color indexed="81"/>
            <rFont val="Tahoma"/>
            <family val="2"/>
          </rPr>
          <t>Absent without notice</t>
        </r>
      </text>
    </comment>
    <comment ref="AL7" authorId="0" shapeId="0">
      <text>
        <r>
          <rPr>
            <sz val="9"/>
            <color indexed="81"/>
            <rFont val="Tahoma"/>
            <family val="2"/>
          </rPr>
          <t>Absent without notice</t>
        </r>
      </text>
    </comment>
    <comment ref="AM7" authorId="0" shapeId="0">
      <text>
        <r>
          <rPr>
            <sz val="9"/>
            <color indexed="81"/>
            <rFont val="Tahoma"/>
            <family val="2"/>
          </rPr>
          <t>Absent without notice</t>
        </r>
      </text>
    </comment>
    <comment ref="AU7" authorId="0" shapeId="0">
      <text>
        <r>
          <rPr>
            <sz val="9"/>
            <color indexed="81"/>
            <rFont val="Tahoma"/>
            <family val="2"/>
          </rPr>
          <t>Absent without notice</t>
        </r>
      </text>
    </comment>
    <comment ref="AW7" authorId="0" shapeId="0">
      <text>
        <r>
          <rPr>
            <sz val="9"/>
            <color indexed="81"/>
            <rFont val="Tahoma"/>
            <family val="2"/>
          </rPr>
          <t>Absent without notice</t>
        </r>
      </text>
    </comment>
    <comment ref="AL8" authorId="0" shapeId="0">
      <text>
        <r>
          <rPr>
            <sz val="9"/>
            <color indexed="81"/>
            <rFont val="Tahoma"/>
            <family val="2"/>
          </rPr>
          <t>Not paying attention in lecture.</t>
        </r>
      </text>
    </comment>
    <comment ref="K10" authorId="0" shapeId="0">
      <text>
        <r>
          <rPr>
            <sz val="9"/>
            <color indexed="81"/>
            <rFont val="Tahoma"/>
            <family val="2"/>
          </rPr>
          <t>Absent without notice</t>
        </r>
      </text>
    </comment>
    <comment ref="P10" authorId="0" shapeId="0">
      <text>
        <r>
          <rPr>
            <sz val="9"/>
            <color indexed="81"/>
            <rFont val="Tahoma"/>
            <family val="2"/>
          </rPr>
          <t>Absent without notice</t>
        </r>
      </text>
    </comment>
    <comment ref="Z10" authorId="0" shapeId="0">
      <text>
        <r>
          <rPr>
            <sz val="9"/>
            <color indexed="81"/>
            <rFont val="Tahoma"/>
            <family val="2"/>
          </rPr>
          <t>Absent without notice</t>
        </r>
      </text>
    </comment>
    <comment ref="AC10" authorId="0" shapeId="0">
      <text>
        <r>
          <rPr>
            <sz val="9"/>
            <color indexed="81"/>
            <rFont val="Tahoma"/>
            <family val="2"/>
          </rPr>
          <t>Did not complete</t>
        </r>
      </text>
    </comment>
    <comment ref="AL10" authorId="0" shapeId="0">
      <text>
        <r>
          <rPr>
            <sz val="9"/>
            <color indexed="81"/>
            <rFont val="Tahoma"/>
            <family val="2"/>
          </rPr>
          <t>Absent … at Soc Meeting</t>
        </r>
      </text>
    </comment>
    <comment ref="AM10" authorId="0" shapeId="0">
      <text>
        <r>
          <rPr>
            <sz val="9"/>
            <color indexed="81"/>
            <rFont val="Tahoma"/>
            <family val="2"/>
          </rPr>
          <t>Absent without notice</t>
        </r>
      </text>
    </comment>
    <comment ref="AP10" authorId="0" shapeId="0">
      <text>
        <r>
          <rPr>
            <sz val="9"/>
            <color indexed="81"/>
            <rFont val="Tahoma"/>
            <family val="2"/>
          </rPr>
          <t>Absent without notice</t>
        </r>
      </text>
    </comment>
    <comment ref="AW10" authorId="0" shapeId="0">
      <text>
        <r>
          <rPr>
            <sz val="9"/>
            <color indexed="81"/>
            <rFont val="Tahoma"/>
            <family val="2"/>
          </rPr>
          <t>Absent without notice</t>
        </r>
      </text>
    </comment>
    <comment ref="L11" authorId="0" shapeId="0">
      <text>
        <r>
          <rPr>
            <sz val="9"/>
            <color indexed="81"/>
            <rFont val="Tahoma"/>
            <family val="2"/>
          </rPr>
          <t>Absent said he was sick</t>
        </r>
      </text>
    </comment>
    <comment ref="AD11" authorId="0" shapeId="0">
      <text>
        <r>
          <rPr>
            <sz val="9"/>
            <color indexed="81"/>
            <rFont val="Tahoma"/>
            <family val="2"/>
          </rPr>
          <t>Absent … left early</t>
        </r>
      </text>
    </comment>
    <comment ref="G12" authorId="0" shapeId="0">
      <text>
        <r>
          <rPr>
            <sz val="9"/>
            <color indexed="81"/>
            <rFont val="Tahoma"/>
            <family val="2"/>
          </rPr>
          <t>Left 1030 for hockey</t>
        </r>
      </text>
    </comment>
    <comment ref="P12" authorId="0" shapeId="0">
      <text>
        <r>
          <rPr>
            <sz val="9"/>
            <color indexed="81"/>
            <rFont val="Tahoma"/>
            <family val="2"/>
          </rPr>
          <t>Absent … for Hockey</t>
        </r>
      </text>
    </comment>
    <comment ref="AA12" authorId="0" shapeId="0">
      <text>
        <r>
          <rPr>
            <sz val="9"/>
            <color indexed="81"/>
            <rFont val="Tahoma"/>
            <family val="2"/>
          </rPr>
          <t>Absent without notice</t>
        </r>
      </text>
    </comment>
    <comment ref="AP12" authorId="0" shapeId="0">
      <text>
        <r>
          <rPr>
            <sz val="9"/>
            <color indexed="81"/>
            <rFont val="Tahoma"/>
            <family val="2"/>
          </rPr>
          <t>Absent without notice</t>
        </r>
      </text>
    </comment>
    <comment ref="G13" authorId="0" shapeId="0">
      <text>
        <r>
          <rPr>
            <sz val="9"/>
            <color indexed="81"/>
            <rFont val="Tahoma"/>
            <family val="2"/>
          </rPr>
          <t>Absent without notice</t>
        </r>
      </text>
    </comment>
    <comment ref="H13" authorId="0" shapeId="0">
      <text>
        <r>
          <rPr>
            <sz val="9"/>
            <color indexed="81"/>
            <rFont val="Tahoma"/>
            <family val="2"/>
          </rPr>
          <t>Absent without notice</t>
        </r>
      </text>
    </comment>
    <comment ref="S13" authorId="0" shapeId="0">
      <text>
        <r>
          <rPr>
            <sz val="9"/>
            <color indexed="81"/>
            <rFont val="Tahoma"/>
            <family val="2"/>
          </rPr>
          <t>Absent without notice</t>
        </r>
      </text>
    </comment>
    <comment ref="Z13" authorId="0" shapeId="0">
      <text>
        <r>
          <rPr>
            <sz val="9"/>
            <color indexed="81"/>
            <rFont val="Tahoma"/>
            <family val="2"/>
          </rPr>
          <t>Absent without notice</t>
        </r>
      </text>
    </comment>
    <comment ref="AF13" authorId="0" shapeId="0">
      <text>
        <r>
          <rPr>
            <sz val="9"/>
            <color indexed="81"/>
            <rFont val="Tahoma"/>
            <family val="2"/>
          </rPr>
          <t>Absent without notice</t>
        </r>
      </text>
    </comment>
    <comment ref="AS13" authorId="0" shapeId="0">
      <text>
        <r>
          <rPr>
            <sz val="9"/>
            <color indexed="81"/>
            <rFont val="Tahoma"/>
            <family val="2"/>
          </rPr>
          <t>Absent without notice</t>
        </r>
      </text>
    </comment>
    <comment ref="AW13" authorId="0" shapeId="0">
      <text>
        <r>
          <rPr>
            <sz val="9"/>
            <color indexed="81"/>
            <rFont val="Tahoma"/>
            <family val="2"/>
          </rPr>
          <t>Absent without notice</t>
        </r>
      </text>
    </comment>
    <comment ref="AH14" authorId="0" shapeId="0">
      <text>
        <r>
          <rPr>
            <sz val="9"/>
            <color indexed="81"/>
            <rFont val="Tahoma"/>
            <family val="2"/>
          </rPr>
          <t>Left after 30 mins</t>
        </r>
      </text>
    </comment>
    <comment ref="F15" authorId="0" shapeId="0">
      <text>
        <r>
          <rPr>
            <sz val="9"/>
            <color indexed="81"/>
            <rFont val="Tahoma"/>
            <family val="2"/>
          </rPr>
          <t>Registered late.</t>
        </r>
      </text>
    </comment>
    <comment ref="G15" authorId="0" shapeId="0">
      <text>
        <r>
          <rPr>
            <sz val="9"/>
            <color indexed="81"/>
            <rFont val="Tahoma"/>
            <family val="2"/>
          </rPr>
          <t>Registered late.</t>
        </r>
      </text>
    </comment>
    <comment ref="H15" authorId="0" shapeId="0">
      <text>
        <r>
          <rPr>
            <sz val="9"/>
            <color indexed="81"/>
            <rFont val="Tahoma"/>
            <family val="2"/>
          </rPr>
          <t>Registered late.</t>
        </r>
      </text>
    </comment>
    <comment ref="J15" authorId="0" shapeId="0">
      <text>
        <r>
          <rPr>
            <sz val="9"/>
            <color indexed="81"/>
            <rFont val="Tahoma"/>
            <family val="2"/>
          </rPr>
          <t>Absent said she was at densist</t>
        </r>
      </text>
    </comment>
    <comment ref="K15" authorId="0" shapeId="0">
      <text>
        <r>
          <rPr>
            <sz val="9"/>
            <color indexed="81"/>
            <rFont val="Tahoma"/>
            <family val="2"/>
          </rPr>
          <t>Reading for another clas at end</t>
        </r>
      </text>
    </comment>
    <comment ref="M15" authorId="0" shapeId="0">
      <text>
        <r>
          <rPr>
            <sz val="9"/>
            <color indexed="81"/>
            <rFont val="Tahoma"/>
            <family val="2"/>
          </rPr>
          <t>Absent, took quiz remotely</t>
        </r>
      </text>
    </comment>
    <comment ref="Q16" authorId="0" shapeId="0">
      <text>
        <r>
          <rPr>
            <sz val="9"/>
            <color indexed="81"/>
            <rFont val="Tahoma"/>
            <family val="2"/>
          </rPr>
          <t>Slept through part</t>
        </r>
      </text>
    </comment>
    <comment ref="AC16" authorId="0" shapeId="0">
      <text>
        <r>
          <rPr>
            <sz val="9"/>
            <color indexed="81"/>
            <rFont val="Tahoma"/>
            <family val="2"/>
          </rPr>
          <t>Did not complete</t>
        </r>
      </text>
    </comment>
    <comment ref="Z18" authorId="0" shapeId="0">
      <text>
        <r>
          <rPr>
            <sz val="9"/>
            <color indexed="81"/>
            <rFont val="Tahoma"/>
            <family val="2"/>
          </rPr>
          <t>Absent without notice</t>
        </r>
      </text>
    </comment>
    <comment ref="AC18" authorId="0" shapeId="0">
      <text>
        <r>
          <rPr>
            <sz val="9"/>
            <color indexed="81"/>
            <rFont val="Tahoma"/>
            <family val="2"/>
          </rPr>
          <t>Did not complete</t>
        </r>
      </text>
    </comment>
    <comment ref="AP18" authorId="0" shapeId="0">
      <text>
        <r>
          <rPr>
            <sz val="9"/>
            <color indexed="81"/>
            <rFont val="Tahoma"/>
            <family val="2"/>
          </rPr>
          <t>Absent without notice</t>
        </r>
      </text>
    </comment>
    <comment ref="AS18" authorId="0" shapeId="0">
      <text>
        <r>
          <rPr>
            <sz val="9"/>
            <color indexed="81"/>
            <rFont val="Tahoma"/>
            <family val="2"/>
          </rPr>
          <t>Left early</t>
        </r>
      </text>
    </comment>
    <comment ref="AW18" authorId="0" shapeId="0">
      <text>
        <r>
          <rPr>
            <sz val="9"/>
            <color indexed="81"/>
            <rFont val="Tahoma"/>
            <family val="2"/>
          </rPr>
          <t>Left immediately after I described the final</t>
        </r>
      </text>
    </comment>
    <comment ref="G19" authorId="0" shapeId="0">
      <text>
        <r>
          <rPr>
            <sz val="9"/>
            <color indexed="81"/>
            <rFont val="Tahoma"/>
            <family val="2"/>
          </rPr>
          <t>Left 1030 for hockey</t>
        </r>
      </text>
    </comment>
    <comment ref="S19" authorId="0" shapeId="0">
      <text>
        <r>
          <rPr>
            <sz val="9"/>
            <color indexed="81"/>
            <rFont val="Tahoma"/>
            <family val="2"/>
          </rPr>
          <t>Absent without notice … took quiz remotedly</t>
        </r>
      </text>
    </comment>
    <comment ref="AE19" authorId="0" shapeId="0">
      <text>
        <r>
          <rPr>
            <sz val="9"/>
            <color indexed="81"/>
            <rFont val="Tahoma"/>
            <family val="2"/>
          </rPr>
          <t>Absent without notice</t>
        </r>
      </text>
    </comment>
    <comment ref="AF19" authorId="0" shapeId="0">
      <text>
        <r>
          <rPr>
            <sz val="9"/>
            <color indexed="81"/>
            <rFont val="Tahoma"/>
            <family val="2"/>
          </rPr>
          <t>Absent …. apparently sick</t>
        </r>
      </text>
    </comment>
    <comment ref="AM19" authorId="0" shapeId="0">
      <text>
        <r>
          <rPr>
            <sz val="9"/>
            <color indexed="81"/>
            <rFont val="Tahoma"/>
            <family val="2"/>
          </rPr>
          <t>Absent without notice</t>
        </r>
      </text>
    </comment>
    <comment ref="AW19" authorId="0" shapeId="0">
      <text>
        <r>
          <rPr>
            <sz val="9"/>
            <color indexed="81"/>
            <rFont val="Tahoma"/>
            <family val="2"/>
          </rPr>
          <t>Absent without notice</t>
        </r>
      </text>
    </comment>
    <comment ref="X20" authorId="0" shapeId="0">
      <text>
        <r>
          <rPr>
            <sz val="9"/>
            <color indexed="81"/>
            <rFont val="Tahoma"/>
            <family val="2"/>
          </rPr>
          <t>Absent, said was sick</t>
        </r>
      </text>
    </comment>
    <comment ref="AC20" authorId="0" shapeId="0">
      <text>
        <r>
          <rPr>
            <sz val="9"/>
            <color indexed="81"/>
            <rFont val="Tahoma"/>
            <family val="2"/>
          </rPr>
          <t>Did not complete</t>
        </r>
      </text>
    </comment>
    <comment ref="AL20" authorId="0" shapeId="0">
      <text>
        <r>
          <rPr>
            <sz val="9"/>
            <color indexed="81"/>
            <rFont val="Tahoma"/>
            <family val="2"/>
          </rPr>
          <t>Absent without notice</t>
        </r>
      </text>
    </comment>
    <comment ref="AS20" authorId="0" shapeId="0">
      <text>
        <r>
          <rPr>
            <sz val="9"/>
            <color indexed="81"/>
            <rFont val="Tahoma"/>
            <family val="2"/>
          </rPr>
          <t>Left early</t>
        </r>
      </text>
    </comment>
    <comment ref="AW20" authorId="0" shapeId="0">
      <text>
        <r>
          <rPr>
            <sz val="9"/>
            <color indexed="81"/>
            <rFont val="Tahoma"/>
            <family val="2"/>
          </rPr>
          <t>Left immediately after I described the final</t>
        </r>
      </text>
    </comment>
    <comment ref="AP21" authorId="0" shapeId="0">
      <text>
        <r>
          <rPr>
            <sz val="9"/>
            <color indexed="81"/>
            <rFont val="Tahoma"/>
            <family val="2"/>
          </rPr>
          <t>Absent, sick</t>
        </r>
      </text>
    </comment>
    <comment ref="S22" authorId="0" shapeId="0">
      <text>
        <r>
          <rPr>
            <sz val="9"/>
            <color indexed="81"/>
            <rFont val="Tahoma"/>
            <family val="2"/>
          </rPr>
          <t>Absent without notice … took quiz remotedly</t>
        </r>
      </text>
    </comment>
    <comment ref="AF22" authorId="0" shapeId="0">
      <text>
        <r>
          <rPr>
            <sz val="9"/>
            <color indexed="81"/>
            <rFont val="Tahoma"/>
            <family val="2"/>
          </rPr>
          <t>Absent without notice</t>
        </r>
      </text>
    </comment>
    <comment ref="AH22" authorId="0" shapeId="0">
      <text>
        <r>
          <rPr>
            <sz val="9"/>
            <color indexed="81"/>
            <rFont val="Tahoma"/>
            <family val="2"/>
          </rPr>
          <t>Left right after quiz</t>
        </r>
      </text>
    </comment>
    <comment ref="AI22" authorId="0" shapeId="0">
      <text>
        <r>
          <rPr>
            <sz val="9"/>
            <color indexed="81"/>
            <rFont val="Tahoma"/>
            <family val="2"/>
          </rPr>
          <t>Absent without notice</t>
        </r>
      </text>
    </comment>
    <comment ref="AW22" authorId="0" shapeId="0">
      <text>
        <r>
          <rPr>
            <sz val="9"/>
            <color indexed="81"/>
            <rFont val="Tahoma"/>
            <family val="2"/>
          </rPr>
          <t>Absent without notice</t>
        </r>
      </text>
    </comment>
    <comment ref="G23" authorId="0" shapeId="0">
      <text>
        <r>
          <rPr>
            <sz val="9"/>
            <color indexed="81"/>
            <rFont val="Tahoma"/>
            <family val="2"/>
          </rPr>
          <t>Left 1030 for hockey</t>
        </r>
      </text>
    </comment>
    <comment ref="P23" authorId="0" shapeId="0">
      <text>
        <r>
          <rPr>
            <sz val="9"/>
            <color indexed="81"/>
            <rFont val="Tahoma"/>
            <family val="2"/>
          </rPr>
          <t>Absent … for Hockey</t>
        </r>
      </text>
    </comment>
    <comment ref="X23" authorId="0" shapeId="0">
      <text>
        <r>
          <rPr>
            <sz val="9"/>
            <color indexed="81"/>
            <rFont val="Tahoma"/>
            <family val="2"/>
          </rPr>
          <t>Absent without notice</t>
        </r>
      </text>
    </comment>
    <comment ref="AI23" authorId="0" shapeId="0">
      <text>
        <r>
          <rPr>
            <sz val="9"/>
            <color indexed="81"/>
            <rFont val="Tahoma"/>
            <family val="2"/>
          </rPr>
          <t>Absent … sick</t>
        </r>
      </text>
    </comment>
    <comment ref="I24" authorId="0" shapeId="0">
      <text>
        <r>
          <rPr>
            <sz val="9"/>
            <color indexed="81"/>
            <rFont val="Tahoma"/>
            <family val="2"/>
          </rPr>
          <t>Absent without notice</t>
        </r>
      </text>
    </comment>
    <comment ref="J24" authorId="0" shapeId="0">
      <text>
        <r>
          <rPr>
            <sz val="9"/>
            <color indexed="81"/>
            <rFont val="Tahoma"/>
            <family val="2"/>
          </rPr>
          <t>Absent without notice</t>
        </r>
      </text>
    </comment>
    <comment ref="K24" authorId="0" shapeId="0">
      <text>
        <r>
          <rPr>
            <sz val="9"/>
            <color indexed="81"/>
            <rFont val="Tahoma"/>
            <family val="2"/>
          </rPr>
          <t>Absent without notice</t>
        </r>
      </text>
    </comment>
    <comment ref="M24" authorId="0" shapeId="0">
      <text>
        <r>
          <rPr>
            <sz val="9"/>
            <color indexed="81"/>
            <rFont val="Tahoma"/>
            <family val="2"/>
          </rPr>
          <t>Absent without notice</t>
        </r>
      </text>
    </comment>
    <comment ref="Q24" authorId="0" shapeId="0">
      <text>
        <r>
          <rPr>
            <sz val="9"/>
            <color indexed="81"/>
            <rFont val="Tahoma"/>
            <family val="2"/>
          </rPr>
          <t>Absent without notice</t>
        </r>
      </text>
    </comment>
    <comment ref="R24" authorId="0" shapeId="0">
      <text>
        <r>
          <rPr>
            <sz val="9"/>
            <color indexed="81"/>
            <rFont val="Tahoma"/>
            <family val="2"/>
          </rPr>
          <t>Absent without notice</t>
        </r>
      </text>
    </comment>
    <comment ref="S24" authorId="0" shapeId="0">
      <text>
        <r>
          <rPr>
            <sz val="9"/>
            <color indexed="81"/>
            <rFont val="Tahoma"/>
            <family val="2"/>
          </rPr>
          <t>Absent without notice</t>
        </r>
      </text>
    </comment>
    <comment ref="T24" authorId="0" shapeId="0">
      <text>
        <r>
          <rPr>
            <sz val="9"/>
            <color indexed="81"/>
            <rFont val="Tahoma"/>
            <family val="2"/>
          </rPr>
          <t>Absent without notice</t>
        </r>
      </text>
    </comment>
    <comment ref="AD24" authorId="0" shapeId="0">
      <text>
        <r>
          <rPr>
            <sz val="9"/>
            <color indexed="81"/>
            <rFont val="Tahoma"/>
            <family val="2"/>
          </rPr>
          <t>Absent without notice</t>
        </r>
      </text>
    </comment>
    <comment ref="AE24" authorId="0" shapeId="0">
      <text>
        <r>
          <rPr>
            <sz val="9"/>
            <color indexed="81"/>
            <rFont val="Tahoma"/>
            <family val="2"/>
          </rPr>
          <t>Absent without notice</t>
        </r>
      </text>
    </comment>
    <comment ref="AF24" authorId="0" shapeId="0">
      <text>
        <r>
          <rPr>
            <sz val="9"/>
            <color indexed="81"/>
            <rFont val="Tahoma"/>
            <family val="2"/>
          </rPr>
          <t>Unprepared … did preparations</t>
        </r>
      </text>
    </comment>
    <comment ref="AH24" authorId="0" shapeId="0">
      <text>
        <r>
          <rPr>
            <sz val="9"/>
            <color indexed="81"/>
            <rFont val="Tahoma"/>
            <family val="2"/>
          </rPr>
          <t>Absent without notice</t>
        </r>
      </text>
    </comment>
    <comment ref="AS24" authorId="0" shapeId="0">
      <text>
        <r>
          <rPr>
            <sz val="9"/>
            <color indexed="81"/>
            <rFont val="Tahoma"/>
            <family val="2"/>
          </rPr>
          <t>Absent without notice</t>
        </r>
      </text>
    </comment>
    <comment ref="AU24" authorId="0" shapeId="0">
      <text>
        <r>
          <rPr>
            <sz val="9"/>
            <color indexed="81"/>
            <rFont val="Tahoma"/>
            <family val="2"/>
          </rPr>
          <t>Absent without notice</t>
        </r>
      </text>
    </comment>
    <comment ref="AW24" authorId="0" shapeId="0">
      <text>
        <r>
          <rPr>
            <sz val="9"/>
            <color indexed="81"/>
            <rFont val="Tahoma"/>
            <family val="2"/>
          </rPr>
          <t>Was taknig the exam that he missed on W</t>
        </r>
      </text>
    </comment>
    <comment ref="Q25" authorId="0" shapeId="0">
      <text>
        <r>
          <rPr>
            <sz val="9"/>
            <color indexed="81"/>
            <rFont val="Tahoma"/>
            <family val="2"/>
          </rPr>
          <t>Absent without notice</t>
        </r>
      </text>
    </comment>
    <comment ref="S25" authorId="0" shapeId="0">
      <text>
        <r>
          <rPr>
            <sz val="9"/>
            <color indexed="81"/>
            <rFont val="Tahoma"/>
            <family val="2"/>
          </rPr>
          <t>Did not work on CE, was doing very old (Data Production( prep guides</t>
        </r>
      </text>
    </comment>
    <comment ref="T25" authorId="0" shapeId="0">
      <text>
        <r>
          <rPr>
            <sz val="9"/>
            <color indexed="81"/>
            <rFont val="Tahoma"/>
            <family val="2"/>
          </rPr>
          <t>Absent without notice</t>
        </r>
      </text>
    </comment>
    <comment ref="V25" authorId="0" shapeId="0">
      <text>
        <r>
          <rPr>
            <sz val="9"/>
            <color indexed="81"/>
            <rFont val="Tahoma"/>
            <family val="2"/>
          </rPr>
          <t>Absent without notice</t>
        </r>
      </text>
    </comment>
    <comment ref="W25" authorId="0" shapeId="0">
      <text>
        <r>
          <rPr>
            <sz val="9"/>
            <color indexed="81"/>
            <rFont val="Tahoma"/>
            <family val="2"/>
          </rPr>
          <t>Absent without notice</t>
        </r>
      </text>
    </comment>
    <comment ref="AB25" authorId="0" shapeId="0">
      <text>
        <r>
          <rPr>
            <sz val="9"/>
            <color indexed="81"/>
            <rFont val="Tahoma"/>
            <family val="2"/>
          </rPr>
          <t>Absent without notice</t>
        </r>
      </text>
    </comment>
    <comment ref="AC25" authorId="0" shapeId="0">
      <text>
        <r>
          <rPr>
            <sz val="9"/>
            <color indexed="81"/>
            <rFont val="Tahoma"/>
            <family val="2"/>
          </rPr>
          <t>Absent without notice</t>
        </r>
      </text>
    </comment>
    <comment ref="AD25" authorId="0" shapeId="0">
      <text>
        <r>
          <rPr>
            <sz val="9"/>
            <color indexed="81"/>
            <rFont val="Tahoma"/>
            <family val="2"/>
          </rPr>
          <t>Absent without notice</t>
        </r>
      </text>
    </comment>
    <comment ref="AE25" authorId="0" shapeId="0">
      <text>
        <r>
          <rPr>
            <sz val="9"/>
            <color indexed="81"/>
            <rFont val="Tahoma"/>
            <family val="2"/>
          </rPr>
          <t>Absent without notice</t>
        </r>
      </text>
    </comment>
    <comment ref="AF25" authorId="0" shapeId="0">
      <text>
        <r>
          <rPr>
            <sz val="9"/>
            <color indexed="81"/>
            <rFont val="Tahoma"/>
            <family val="2"/>
          </rPr>
          <t>Absent without notice</t>
        </r>
      </text>
    </comment>
    <comment ref="AD26" authorId="0" shapeId="0">
      <text>
        <r>
          <rPr>
            <sz val="9"/>
            <color indexed="81"/>
            <rFont val="Tahoma"/>
            <family val="2"/>
          </rPr>
          <t>Absent … left early</t>
        </r>
      </text>
    </comment>
    <comment ref="AD29" authorId="0" shapeId="0">
      <text>
        <r>
          <rPr>
            <sz val="9"/>
            <color indexed="81"/>
            <rFont val="Tahoma"/>
            <family val="2"/>
          </rPr>
          <t>Absent … left early</t>
        </r>
      </text>
    </comment>
    <comment ref="AL29" authorId="0" shapeId="0">
      <text>
        <r>
          <rPr>
            <sz val="9"/>
            <color indexed="81"/>
            <rFont val="Tahoma"/>
            <family val="2"/>
          </rPr>
          <t>Absent … at Soc Meeting</t>
        </r>
      </text>
    </comment>
    <comment ref="F30" authorId="0" shapeId="0">
      <text>
        <r>
          <rPr>
            <sz val="9"/>
            <color indexed="81"/>
            <rFont val="Tahoma"/>
            <family val="2"/>
          </rPr>
          <t>Said next day that she had stomach flu.</t>
        </r>
      </text>
    </comment>
    <comment ref="K30" authorId="0" shapeId="0">
      <text>
        <r>
          <rPr>
            <sz val="9"/>
            <color indexed="81"/>
            <rFont val="Tahoma"/>
            <family val="2"/>
          </rPr>
          <t>Absent … went home for 50th birthday party</t>
        </r>
      </text>
    </comment>
    <comment ref="AC30" authorId="0" shapeId="0">
      <text>
        <r>
          <rPr>
            <sz val="9"/>
            <color indexed="81"/>
            <rFont val="Tahoma"/>
            <family val="2"/>
          </rPr>
          <t>Did not complete</t>
        </r>
      </text>
    </comment>
    <comment ref="M31" authorId="0" shapeId="0">
      <text>
        <r>
          <rPr>
            <sz val="9"/>
            <color indexed="81"/>
            <rFont val="Tahoma"/>
            <family val="2"/>
          </rPr>
          <t>Absent for hockey</t>
        </r>
      </text>
    </comment>
    <comment ref="P31" authorId="0" shapeId="0">
      <text>
        <r>
          <rPr>
            <sz val="9"/>
            <color indexed="81"/>
            <rFont val="Tahoma"/>
            <family val="2"/>
          </rPr>
          <t>Absent without notice</t>
        </r>
      </text>
    </comment>
    <comment ref="X31" authorId="0" shapeId="0">
      <text>
        <r>
          <rPr>
            <sz val="9"/>
            <color indexed="81"/>
            <rFont val="Tahoma"/>
            <family val="2"/>
          </rPr>
          <t>Absent without notice</t>
        </r>
      </text>
    </comment>
    <comment ref="Z31" authorId="0" shapeId="0">
      <text>
        <r>
          <rPr>
            <sz val="9"/>
            <color indexed="81"/>
            <rFont val="Tahoma"/>
            <family val="2"/>
          </rPr>
          <t>Absent - Lacrosse</t>
        </r>
      </text>
    </comment>
    <comment ref="AL31" authorId="0" shapeId="0">
      <text>
        <r>
          <rPr>
            <sz val="9"/>
            <color indexed="81"/>
            <rFont val="Tahoma"/>
            <family val="2"/>
          </rPr>
          <t>Absent without notice</t>
        </r>
      </text>
    </comment>
    <comment ref="AP31" authorId="0" shapeId="0">
      <text>
        <r>
          <rPr>
            <sz val="9"/>
            <color indexed="81"/>
            <rFont val="Tahoma"/>
            <family val="2"/>
          </rPr>
          <t>Absent without notice</t>
        </r>
      </text>
    </comment>
    <comment ref="AS31" authorId="0" shapeId="0">
      <text>
        <r>
          <rPr>
            <sz val="9"/>
            <color indexed="81"/>
            <rFont val="Tahoma"/>
            <family val="2"/>
          </rPr>
          <t>Absent - Lacrosse</t>
        </r>
      </text>
    </comment>
    <comment ref="G32" authorId="0" shapeId="0">
      <text>
        <r>
          <rPr>
            <sz val="9"/>
            <color indexed="81"/>
            <rFont val="Tahoma"/>
            <family val="2"/>
          </rPr>
          <t>Left 1030 for hockey</t>
        </r>
      </text>
    </comment>
    <comment ref="P32" authorId="0" shapeId="0">
      <text>
        <r>
          <rPr>
            <sz val="9"/>
            <color indexed="81"/>
            <rFont val="Tahoma"/>
            <family val="2"/>
          </rPr>
          <t>Absent … for Hockey</t>
        </r>
      </text>
    </comment>
    <comment ref="X32" authorId="0" shapeId="0">
      <text>
        <r>
          <rPr>
            <sz val="9"/>
            <color indexed="81"/>
            <rFont val="Tahoma"/>
            <family val="2"/>
          </rPr>
          <t>Absent … took remlotely</t>
        </r>
      </text>
    </comment>
    <comment ref="AE32" authorId="0" shapeId="0">
      <text>
        <r>
          <rPr>
            <sz val="9"/>
            <color indexed="81"/>
            <rFont val="Tahoma"/>
            <family val="2"/>
          </rPr>
          <t>Not fully paying attention</t>
        </r>
      </text>
    </comment>
    <comment ref="AS32" authorId="0" shapeId="0">
      <text>
        <r>
          <rPr>
            <sz val="9"/>
            <color indexed="81"/>
            <rFont val="Tahoma"/>
            <family val="2"/>
          </rPr>
          <t>On her phone</t>
        </r>
      </text>
    </comment>
    <comment ref="AW32" authorId="0" shapeId="0">
      <text>
        <r>
          <rPr>
            <sz val="9"/>
            <color indexed="81"/>
            <rFont val="Tahoma"/>
            <family val="2"/>
          </rPr>
          <t>On her phone</t>
        </r>
      </text>
    </comment>
  </commentList>
</comments>
</file>

<file path=xl/comments5.xml><?xml version="1.0" encoding="utf-8"?>
<comments xmlns="http://schemas.openxmlformats.org/spreadsheetml/2006/main">
  <authors>
    <author>Image</author>
  </authors>
  <commentList>
    <comment ref="J5" authorId="0" shapeId="0">
      <text>
        <r>
          <rPr>
            <sz val="9"/>
            <color indexed="81"/>
            <rFont val="Tahoma"/>
            <family val="2"/>
          </rPr>
          <t>Was having computer issues so never got logged on for the quiz … not his fault</t>
        </r>
      </text>
    </comment>
    <comment ref="O5" authorId="0" shapeId="0">
      <text>
        <r>
          <rPr>
            <sz val="9"/>
            <color indexed="81"/>
            <rFont val="Tahoma"/>
            <family val="2"/>
          </rPr>
          <t>Absent without notice</t>
        </r>
      </text>
    </comment>
    <comment ref="P5" authorId="0" shapeId="0">
      <text>
        <r>
          <rPr>
            <sz val="9"/>
            <color indexed="81"/>
            <rFont val="Tahoma"/>
            <family val="2"/>
          </rPr>
          <t>Absent without notice</t>
        </r>
      </text>
    </comment>
    <comment ref="T5" authorId="0" shapeId="0">
      <text>
        <r>
          <rPr>
            <sz val="9"/>
            <color indexed="81"/>
            <rFont val="Tahoma"/>
            <family val="2"/>
          </rPr>
          <t>Absent without notice</t>
        </r>
      </text>
    </comment>
    <comment ref="V5" authorId="0" shapeId="0">
      <text>
        <r>
          <rPr>
            <sz val="9"/>
            <color indexed="81"/>
            <rFont val="Tahoma"/>
            <family val="2"/>
          </rPr>
          <t>Absent without notice</t>
        </r>
      </text>
    </comment>
    <comment ref="W5" authorId="0" shapeId="0">
      <text>
        <r>
          <rPr>
            <sz val="9"/>
            <color indexed="81"/>
            <rFont val="Tahoma"/>
            <family val="2"/>
          </rPr>
          <t>Absent without notice</t>
        </r>
      </text>
    </comment>
    <comment ref="X5" authorId="0" shapeId="0">
      <text>
        <r>
          <rPr>
            <sz val="9"/>
            <color indexed="81"/>
            <rFont val="Tahoma"/>
            <family val="2"/>
          </rPr>
          <t>Absent without notice</t>
        </r>
      </text>
    </comment>
    <comment ref="Y5" authorId="0" shapeId="0">
      <text>
        <r>
          <rPr>
            <sz val="9"/>
            <color indexed="81"/>
            <rFont val="Tahoma"/>
            <family val="2"/>
          </rPr>
          <t>Absent without notice</t>
        </r>
      </text>
    </comment>
    <comment ref="Z5" authorId="0" shapeId="0">
      <text>
        <r>
          <rPr>
            <sz val="9"/>
            <color indexed="81"/>
            <rFont val="Tahoma"/>
            <family val="2"/>
          </rPr>
          <t>Absent without notice</t>
        </r>
      </text>
    </comment>
    <comment ref="AA5" authorId="0" shapeId="0">
      <text>
        <r>
          <rPr>
            <sz val="9"/>
            <color indexed="81"/>
            <rFont val="Tahoma"/>
            <family val="2"/>
          </rPr>
          <t>Absent without notice</t>
        </r>
      </text>
    </comment>
    <comment ref="M7" authorId="0" shapeId="0">
      <text>
        <r>
          <rPr>
            <sz val="9"/>
            <color indexed="81"/>
            <rFont val="Tahoma"/>
            <family val="2"/>
          </rPr>
          <t>Absent without notice</t>
        </r>
      </text>
    </comment>
    <comment ref="N7" authorId="0" shapeId="0">
      <text>
        <r>
          <rPr>
            <sz val="9"/>
            <color indexed="81"/>
            <rFont val="Tahoma"/>
            <family val="2"/>
          </rPr>
          <t>Absent without notice</t>
        </r>
      </text>
    </comment>
    <comment ref="O7" authorId="0" shapeId="0">
      <text>
        <r>
          <rPr>
            <sz val="9"/>
            <color indexed="81"/>
            <rFont val="Tahoma"/>
            <family val="2"/>
          </rPr>
          <t>Absent without notice</t>
        </r>
      </text>
    </comment>
    <comment ref="P7" authorId="0" shapeId="0">
      <text>
        <r>
          <rPr>
            <sz val="9"/>
            <color indexed="81"/>
            <rFont val="Tahoma"/>
            <family val="2"/>
          </rPr>
          <t>Present, but did not take quiz.</t>
        </r>
      </text>
    </comment>
    <comment ref="S7" authorId="0" shapeId="0">
      <text>
        <r>
          <rPr>
            <sz val="9"/>
            <color indexed="81"/>
            <rFont val="Tahoma"/>
            <family val="2"/>
          </rPr>
          <t>Absent without notice</t>
        </r>
      </text>
    </comment>
    <comment ref="U7" authorId="0" shapeId="0">
      <text>
        <r>
          <rPr>
            <sz val="9"/>
            <color indexed="81"/>
            <rFont val="Tahoma"/>
            <family val="2"/>
          </rPr>
          <t>Absent without notice</t>
        </r>
      </text>
    </comment>
    <comment ref="X7" authorId="0" shapeId="0">
      <text>
        <r>
          <rPr>
            <sz val="9"/>
            <color indexed="81"/>
            <rFont val="Tahoma"/>
            <family val="2"/>
          </rPr>
          <t>Absent without notice</t>
        </r>
      </text>
    </comment>
    <comment ref="Z7" authorId="0" shapeId="0">
      <text>
        <r>
          <rPr>
            <sz val="9"/>
            <color indexed="81"/>
            <rFont val="Tahoma"/>
            <family val="2"/>
          </rPr>
          <t>Absent without notice</t>
        </r>
      </text>
    </comment>
    <comment ref="AA7" authorId="0" shapeId="0">
      <text>
        <r>
          <rPr>
            <sz val="9"/>
            <color indexed="81"/>
            <rFont val="Tahoma"/>
            <family val="2"/>
          </rPr>
          <t>Absent without notice</t>
        </r>
      </text>
    </comment>
    <comment ref="AC7" authorId="0" shapeId="0">
      <text>
        <r>
          <rPr>
            <sz val="9"/>
            <color indexed="81"/>
            <rFont val="Tahoma"/>
            <family val="2"/>
          </rPr>
          <t>Absent without notice</t>
        </r>
      </text>
    </comment>
    <comment ref="AD7" authorId="0" shapeId="0">
      <text>
        <r>
          <rPr>
            <sz val="9"/>
            <color indexed="81"/>
            <rFont val="Tahoma"/>
            <family val="2"/>
          </rPr>
          <t>Absent without notice</t>
        </r>
      </text>
    </comment>
    <comment ref="AE7" authorId="0" shapeId="0">
      <text>
        <r>
          <rPr>
            <sz val="9"/>
            <color indexed="81"/>
            <rFont val="Tahoma"/>
            <family val="2"/>
          </rPr>
          <t>Absent without notice</t>
        </r>
      </text>
    </comment>
    <comment ref="AF7" authorId="0" shapeId="0">
      <text>
        <r>
          <rPr>
            <sz val="9"/>
            <color indexed="81"/>
            <rFont val="Tahoma"/>
            <family val="2"/>
          </rPr>
          <t>Absent without notice</t>
        </r>
      </text>
    </comment>
    <comment ref="AJ7" authorId="0" shapeId="0">
      <text>
        <r>
          <rPr>
            <sz val="9"/>
            <color indexed="81"/>
            <rFont val="Tahoma"/>
            <family val="2"/>
          </rPr>
          <t>Absent without notice</t>
        </r>
      </text>
    </comment>
    <comment ref="K10" authorId="0" shapeId="0">
      <text>
        <r>
          <rPr>
            <sz val="9"/>
            <color indexed="81"/>
            <rFont val="Tahoma"/>
            <family val="2"/>
          </rPr>
          <t>Absent without notice</t>
        </r>
      </text>
    </comment>
    <comment ref="O10" authorId="0" shapeId="0">
      <text>
        <r>
          <rPr>
            <sz val="9"/>
            <color indexed="81"/>
            <rFont val="Tahoma"/>
            <family val="2"/>
          </rPr>
          <t>Absent without notice</t>
        </r>
      </text>
    </comment>
    <comment ref="W10" authorId="0" shapeId="0">
      <text>
        <r>
          <rPr>
            <sz val="9"/>
            <color indexed="81"/>
            <rFont val="Tahoma"/>
            <family val="2"/>
          </rPr>
          <t>Absent without notice</t>
        </r>
      </text>
    </comment>
    <comment ref="AE10" authorId="0" shapeId="0">
      <text>
        <r>
          <rPr>
            <sz val="9"/>
            <color indexed="81"/>
            <rFont val="Tahoma"/>
            <family val="2"/>
          </rPr>
          <t>Absent … at Soc Meeting</t>
        </r>
      </text>
    </comment>
    <comment ref="AG10" authorId="0" shapeId="0">
      <text>
        <r>
          <rPr>
            <sz val="9"/>
            <color indexed="81"/>
            <rFont val="Tahoma"/>
            <family val="2"/>
          </rPr>
          <t>Absent without notice</t>
        </r>
      </text>
    </comment>
    <comment ref="L11" authorId="0" shapeId="0">
      <text>
        <r>
          <rPr>
            <sz val="9"/>
            <color indexed="81"/>
            <rFont val="Tahoma"/>
            <family val="2"/>
          </rPr>
          <t>Absent said he was sick</t>
        </r>
      </text>
    </comment>
    <comment ref="Z11" authorId="0" shapeId="0">
      <text>
        <r>
          <rPr>
            <sz val="9"/>
            <color indexed="81"/>
            <rFont val="Tahoma"/>
            <family val="2"/>
          </rPr>
          <t>Absent … left early</t>
        </r>
      </text>
    </comment>
    <comment ref="O12" authorId="0" shapeId="0">
      <text>
        <r>
          <rPr>
            <sz val="9"/>
            <color indexed="81"/>
            <rFont val="Tahoma"/>
            <family val="2"/>
          </rPr>
          <t>Absent … took remotely (with my consent)</t>
        </r>
      </text>
    </comment>
    <comment ref="X12" authorId="0" shapeId="0">
      <text>
        <r>
          <rPr>
            <sz val="9"/>
            <color indexed="81"/>
            <rFont val="Tahoma"/>
            <family val="2"/>
          </rPr>
          <t>Absent without notice</t>
        </r>
      </text>
    </comment>
    <comment ref="AG12" authorId="0" shapeId="0">
      <text>
        <r>
          <rPr>
            <sz val="9"/>
            <color indexed="81"/>
            <rFont val="Tahoma"/>
            <family val="2"/>
          </rPr>
          <t>Absent without notice</t>
        </r>
      </text>
    </comment>
    <comment ref="H13" authorId="0" shapeId="0">
      <text>
        <r>
          <rPr>
            <sz val="9"/>
            <color indexed="81"/>
            <rFont val="Tahoma"/>
            <family val="2"/>
          </rPr>
          <t>Absent. Said she did not realize that we had class on Fri … seemed sincere</t>
        </r>
      </text>
    </comment>
    <comment ref="R13" authorId="0" shapeId="0">
      <text>
        <r>
          <rPr>
            <sz val="9"/>
            <color indexed="81"/>
            <rFont val="Tahoma"/>
            <family val="2"/>
          </rPr>
          <t>Absent without notice</t>
        </r>
      </text>
    </comment>
    <comment ref="W13" authorId="0" shapeId="0">
      <text>
        <r>
          <rPr>
            <sz val="9"/>
            <color indexed="81"/>
            <rFont val="Tahoma"/>
            <family val="2"/>
          </rPr>
          <t>Absent without notice</t>
        </r>
      </text>
    </comment>
    <comment ref="AB13" authorId="0" shapeId="0">
      <text>
        <r>
          <rPr>
            <sz val="9"/>
            <color indexed="81"/>
            <rFont val="Tahoma"/>
            <family val="2"/>
          </rPr>
          <t>Absent without notice</t>
        </r>
      </text>
    </comment>
    <comment ref="AI13" authorId="0" shapeId="0">
      <text>
        <r>
          <rPr>
            <sz val="9"/>
            <color indexed="81"/>
            <rFont val="Tahoma"/>
            <family val="2"/>
          </rPr>
          <t>Absent without notice</t>
        </r>
      </text>
    </comment>
    <comment ref="H15" authorId="0" shapeId="0">
      <text>
        <r>
          <rPr>
            <sz val="9"/>
            <color indexed="81"/>
            <rFont val="Tahoma"/>
            <family val="2"/>
          </rPr>
          <t>Registered late.</t>
        </r>
      </text>
    </comment>
    <comment ref="I15" authorId="0" shapeId="0">
      <text>
        <r>
          <rPr>
            <sz val="9"/>
            <color indexed="81"/>
            <rFont val="Tahoma"/>
            <family val="2"/>
          </rPr>
          <t>Registered late.</t>
        </r>
      </text>
    </comment>
    <comment ref="J15" authorId="0" shapeId="0">
      <text>
        <r>
          <rPr>
            <sz val="9"/>
            <color indexed="81"/>
            <rFont val="Tahoma"/>
            <family val="2"/>
          </rPr>
          <t>Absent said she was at densist</t>
        </r>
      </text>
    </comment>
    <comment ref="M15" authorId="0" shapeId="0">
      <text>
        <r>
          <rPr>
            <sz val="9"/>
            <color indexed="81"/>
            <rFont val="Tahoma"/>
            <family val="2"/>
          </rPr>
          <t>Absent, took quiz remotely</t>
        </r>
      </text>
    </comment>
    <comment ref="W18" authorId="0" shapeId="0">
      <text>
        <r>
          <rPr>
            <sz val="9"/>
            <color indexed="81"/>
            <rFont val="Tahoma"/>
            <family val="2"/>
          </rPr>
          <t>Absent without notice</t>
        </r>
      </text>
    </comment>
    <comment ref="AG18" authorId="0" shapeId="0">
      <text>
        <r>
          <rPr>
            <sz val="9"/>
            <color indexed="81"/>
            <rFont val="Tahoma"/>
            <family val="2"/>
          </rPr>
          <t>Absent without notice</t>
        </r>
      </text>
    </comment>
    <comment ref="R19" authorId="0" shapeId="0">
      <text>
        <r>
          <rPr>
            <sz val="9"/>
            <color indexed="81"/>
            <rFont val="Tahoma"/>
            <family val="2"/>
          </rPr>
          <t>Absent without notice … took quiz remotedly</t>
        </r>
      </text>
    </comment>
    <comment ref="AA19" authorId="0" shapeId="0">
      <text>
        <r>
          <rPr>
            <sz val="9"/>
            <color indexed="81"/>
            <rFont val="Tahoma"/>
            <family val="2"/>
          </rPr>
          <t>Absent without notice</t>
        </r>
      </text>
    </comment>
    <comment ref="AB19" authorId="0" shapeId="0">
      <text>
        <r>
          <rPr>
            <sz val="9"/>
            <color indexed="81"/>
            <rFont val="Tahoma"/>
            <family val="2"/>
          </rPr>
          <t>Absent …. apparently sick</t>
        </r>
      </text>
    </comment>
    <comment ref="V20" authorId="0" shapeId="0">
      <text>
        <r>
          <rPr>
            <sz val="9"/>
            <color indexed="81"/>
            <rFont val="Tahoma"/>
            <family val="2"/>
          </rPr>
          <t>Absent, said was sick</t>
        </r>
      </text>
    </comment>
    <comment ref="AE20" authorId="0" shapeId="0">
      <text>
        <r>
          <rPr>
            <sz val="9"/>
            <color indexed="81"/>
            <rFont val="Tahoma"/>
            <family val="2"/>
          </rPr>
          <t>Absent without notice</t>
        </r>
      </text>
    </comment>
    <comment ref="AG21" authorId="0" shapeId="0">
      <text>
        <r>
          <rPr>
            <sz val="9"/>
            <color indexed="81"/>
            <rFont val="Tahoma"/>
            <family val="2"/>
          </rPr>
          <t>Absent, sick</t>
        </r>
      </text>
    </comment>
    <comment ref="R22" authorId="0" shapeId="0">
      <text>
        <r>
          <rPr>
            <sz val="9"/>
            <color indexed="81"/>
            <rFont val="Tahoma"/>
            <family val="2"/>
          </rPr>
          <t>Absent without notice … took quiz remotedly</t>
        </r>
      </text>
    </comment>
    <comment ref="AA22" authorId="0" shapeId="0">
      <text>
        <r>
          <rPr>
            <sz val="9"/>
            <color indexed="81"/>
            <rFont val="Tahoma"/>
            <family val="2"/>
          </rPr>
          <t>Absent without notice</t>
        </r>
      </text>
    </comment>
    <comment ref="AB22" authorId="0" shapeId="0">
      <text>
        <r>
          <rPr>
            <sz val="9"/>
            <color indexed="81"/>
            <rFont val="Tahoma"/>
            <family val="2"/>
          </rPr>
          <t>Absent without notice</t>
        </r>
      </text>
    </comment>
    <comment ref="AD22" authorId="0" shapeId="0">
      <text>
        <r>
          <rPr>
            <sz val="9"/>
            <color indexed="81"/>
            <rFont val="Tahoma"/>
            <family val="2"/>
          </rPr>
          <t>Absent without notice</t>
        </r>
      </text>
    </comment>
    <comment ref="AG22" authorId="0" shapeId="0">
      <text>
        <r>
          <rPr>
            <sz val="9"/>
            <color indexed="81"/>
            <rFont val="Tahoma"/>
            <family val="2"/>
          </rPr>
          <t>Absent without notice</t>
        </r>
      </text>
    </comment>
    <comment ref="AH22" authorId="0" shapeId="0">
      <text>
        <r>
          <rPr>
            <sz val="9"/>
            <color indexed="81"/>
            <rFont val="Tahoma"/>
            <family val="2"/>
          </rPr>
          <t>Absent without notice</t>
        </r>
      </text>
    </comment>
    <comment ref="AJ22" authorId="0" shapeId="0">
      <text>
        <r>
          <rPr>
            <sz val="9"/>
            <color indexed="81"/>
            <rFont val="Tahoma"/>
            <family val="2"/>
          </rPr>
          <t>Absent without notice</t>
        </r>
      </text>
    </comment>
    <comment ref="O23" authorId="0" shapeId="0">
      <text>
        <r>
          <rPr>
            <sz val="9"/>
            <color indexed="81"/>
            <rFont val="Tahoma"/>
            <family val="2"/>
          </rPr>
          <t>Absent … took remotely (with my consent)</t>
        </r>
      </text>
    </comment>
    <comment ref="V23" authorId="0" shapeId="0">
      <text>
        <r>
          <rPr>
            <sz val="9"/>
            <color indexed="81"/>
            <rFont val="Tahoma"/>
            <family val="2"/>
          </rPr>
          <t>Absent without notice</t>
        </r>
      </text>
    </comment>
    <comment ref="I24" authorId="0" shapeId="0">
      <text>
        <r>
          <rPr>
            <sz val="9"/>
            <color indexed="81"/>
            <rFont val="Tahoma"/>
            <family val="2"/>
          </rPr>
          <t>Absent without notice</t>
        </r>
      </text>
    </comment>
    <comment ref="J24" authorId="0" shapeId="0">
      <text>
        <r>
          <rPr>
            <sz val="9"/>
            <color indexed="81"/>
            <rFont val="Tahoma"/>
            <family val="2"/>
          </rPr>
          <t>Absent said he was sick</t>
        </r>
      </text>
    </comment>
    <comment ref="K24" authorId="0" shapeId="0">
      <text>
        <r>
          <rPr>
            <sz val="9"/>
            <color indexed="81"/>
            <rFont val="Tahoma"/>
            <family val="2"/>
          </rPr>
          <t>Absent without notice</t>
        </r>
      </text>
    </comment>
    <comment ref="M24" authorId="0" shapeId="0">
      <text>
        <r>
          <rPr>
            <sz val="9"/>
            <color indexed="81"/>
            <rFont val="Tahoma"/>
            <family val="2"/>
          </rPr>
          <t>Absent without notice</t>
        </r>
      </text>
    </comment>
    <comment ref="N24" authorId="0" shapeId="0">
      <text>
        <r>
          <rPr>
            <sz val="9"/>
            <color indexed="81"/>
            <rFont val="Tahoma"/>
            <family val="2"/>
          </rPr>
          <t>Absent without notice</t>
        </r>
      </text>
    </comment>
    <comment ref="P24" authorId="0" shapeId="0">
      <text>
        <r>
          <rPr>
            <sz val="9"/>
            <color indexed="81"/>
            <rFont val="Tahoma"/>
            <family val="2"/>
          </rPr>
          <t>Absent without notice</t>
        </r>
      </text>
    </comment>
    <comment ref="Q24" authorId="0" shapeId="0">
      <text>
        <r>
          <rPr>
            <sz val="9"/>
            <color indexed="81"/>
            <rFont val="Tahoma"/>
            <family val="2"/>
          </rPr>
          <t>Absent without notice</t>
        </r>
      </text>
    </comment>
    <comment ref="R24" authorId="0" shapeId="0">
      <text>
        <r>
          <rPr>
            <sz val="9"/>
            <color indexed="81"/>
            <rFont val="Tahoma"/>
            <family val="2"/>
          </rPr>
          <t>Absent without notice</t>
        </r>
      </text>
    </comment>
    <comment ref="S24" authorId="0" shapeId="0">
      <text>
        <r>
          <rPr>
            <sz val="9"/>
            <color indexed="81"/>
            <rFont val="Tahoma"/>
            <family val="2"/>
          </rPr>
          <t>Absent without notice</t>
        </r>
      </text>
    </comment>
    <comment ref="Z24" authorId="0" shapeId="0">
      <text>
        <r>
          <rPr>
            <sz val="9"/>
            <color indexed="81"/>
            <rFont val="Tahoma"/>
            <family val="2"/>
          </rPr>
          <t>Absent without notice</t>
        </r>
      </text>
    </comment>
    <comment ref="AA24" authorId="0" shapeId="0">
      <text>
        <r>
          <rPr>
            <sz val="9"/>
            <color indexed="81"/>
            <rFont val="Tahoma"/>
            <family val="2"/>
          </rPr>
          <t>Absent without notice</t>
        </r>
      </text>
    </comment>
    <comment ref="AC24" authorId="0" shapeId="0">
      <text>
        <r>
          <rPr>
            <sz val="9"/>
            <color indexed="81"/>
            <rFont val="Tahoma"/>
            <family val="2"/>
          </rPr>
          <t>Absent without notice</t>
        </r>
      </text>
    </comment>
    <comment ref="AI24" authorId="0" shapeId="0">
      <text>
        <r>
          <rPr>
            <sz val="9"/>
            <color indexed="81"/>
            <rFont val="Tahoma"/>
            <family val="2"/>
          </rPr>
          <t>Absent without notice</t>
        </r>
      </text>
    </comment>
    <comment ref="AJ24" authorId="0" shapeId="0">
      <text>
        <r>
          <rPr>
            <sz val="9"/>
            <color indexed="81"/>
            <rFont val="Tahoma"/>
            <family val="2"/>
          </rPr>
          <t>Absent without notice</t>
        </r>
      </text>
    </comment>
    <comment ref="P25" authorId="0" shapeId="0">
      <text>
        <r>
          <rPr>
            <sz val="9"/>
            <color indexed="81"/>
            <rFont val="Tahoma"/>
            <family val="2"/>
          </rPr>
          <t>Absent without notice</t>
        </r>
      </text>
    </comment>
    <comment ref="S25" authorId="0" shapeId="0">
      <text>
        <r>
          <rPr>
            <sz val="9"/>
            <color indexed="81"/>
            <rFont val="Tahoma"/>
            <family val="2"/>
          </rPr>
          <t>Absent without notice</t>
        </r>
      </text>
    </comment>
    <comment ref="U25" authorId="0" shapeId="0">
      <text>
        <r>
          <rPr>
            <sz val="9"/>
            <color indexed="81"/>
            <rFont val="Tahoma"/>
            <family val="2"/>
          </rPr>
          <t>Absent without notice</t>
        </r>
      </text>
    </comment>
    <comment ref="Y25" authorId="0" shapeId="0">
      <text>
        <r>
          <rPr>
            <sz val="9"/>
            <color indexed="81"/>
            <rFont val="Tahoma"/>
            <family val="2"/>
          </rPr>
          <t>Absent without notice</t>
        </r>
      </text>
    </comment>
    <comment ref="Z25" authorId="0" shapeId="0">
      <text>
        <r>
          <rPr>
            <sz val="9"/>
            <color indexed="81"/>
            <rFont val="Tahoma"/>
            <family val="2"/>
          </rPr>
          <t>Absent without notice</t>
        </r>
      </text>
    </comment>
    <comment ref="AA25" authorId="0" shapeId="0">
      <text>
        <r>
          <rPr>
            <sz val="9"/>
            <color indexed="81"/>
            <rFont val="Tahoma"/>
            <family val="2"/>
          </rPr>
          <t>Absent without notice</t>
        </r>
      </text>
    </comment>
    <comment ref="AB25" authorId="0" shapeId="0">
      <text>
        <r>
          <rPr>
            <sz val="9"/>
            <color indexed="81"/>
            <rFont val="Tahoma"/>
            <family val="2"/>
          </rPr>
          <t>Absent without notice</t>
        </r>
      </text>
    </comment>
    <comment ref="Z26" authorId="0" shapeId="0">
      <text>
        <r>
          <rPr>
            <sz val="9"/>
            <color indexed="81"/>
            <rFont val="Tahoma"/>
            <family val="2"/>
          </rPr>
          <t>Absent … left early</t>
        </r>
      </text>
    </comment>
    <comment ref="AB27" authorId="0" shapeId="0">
      <text>
        <r>
          <rPr>
            <sz val="9"/>
            <color indexed="81"/>
            <rFont val="Tahoma"/>
            <family val="2"/>
          </rPr>
          <t>In class after protest, but did not take the check</t>
        </r>
      </text>
    </comment>
    <comment ref="N28" authorId="0" shapeId="0">
      <text>
        <r>
          <rPr>
            <sz val="9"/>
            <color indexed="81"/>
            <rFont val="Tahoma"/>
            <family val="2"/>
          </rPr>
          <t>Absent … MWFWC</t>
        </r>
      </text>
    </comment>
    <comment ref="U28" authorId="0" shapeId="0">
      <text>
        <r>
          <rPr>
            <sz val="9"/>
            <color indexed="81"/>
            <rFont val="Tahoma"/>
            <family val="2"/>
          </rPr>
          <t>Was there, did not take quiz for some reason</t>
        </r>
      </text>
    </comment>
    <comment ref="Z29" authorId="0" shapeId="0">
      <text>
        <r>
          <rPr>
            <sz val="9"/>
            <color indexed="81"/>
            <rFont val="Tahoma"/>
            <family val="2"/>
          </rPr>
          <t>Absent … left early</t>
        </r>
      </text>
    </comment>
    <comment ref="AE29" authorId="0" shapeId="0">
      <text>
        <r>
          <rPr>
            <sz val="9"/>
            <color indexed="81"/>
            <rFont val="Tahoma"/>
            <family val="2"/>
          </rPr>
          <t>Absent … at Soc Meeting</t>
        </r>
      </text>
    </comment>
    <comment ref="K30" authorId="0" shapeId="0">
      <text>
        <r>
          <rPr>
            <sz val="9"/>
            <color indexed="81"/>
            <rFont val="Tahoma"/>
            <family val="2"/>
          </rPr>
          <t>Absent … went home for 50th birthday party</t>
        </r>
      </text>
    </comment>
    <comment ref="AB30" authorId="0" shapeId="0">
      <text>
        <r>
          <rPr>
            <sz val="9"/>
            <color indexed="81"/>
            <rFont val="Tahoma"/>
            <family val="2"/>
          </rPr>
          <t>In class after protest, but did not take the check</t>
        </r>
      </text>
    </comment>
    <comment ref="M31" authorId="0" shapeId="0">
      <text>
        <r>
          <rPr>
            <sz val="9"/>
            <color indexed="81"/>
            <rFont val="Tahoma"/>
            <family val="2"/>
          </rPr>
          <t>Absent for hockey</t>
        </r>
      </text>
    </comment>
    <comment ref="O31" authorId="0" shapeId="0">
      <text>
        <r>
          <rPr>
            <sz val="9"/>
            <color indexed="81"/>
            <rFont val="Tahoma"/>
            <family val="2"/>
          </rPr>
          <t>Absent without notice</t>
        </r>
      </text>
    </comment>
    <comment ref="V31" authorId="0" shapeId="0">
      <text>
        <r>
          <rPr>
            <sz val="9"/>
            <color indexed="81"/>
            <rFont val="Tahoma"/>
            <family val="2"/>
          </rPr>
          <t>Absent without notice</t>
        </r>
      </text>
    </comment>
    <comment ref="W31" authorId="0" shapeId="0">
      <text>
        <r>
          <rPr>
            <sz val="9"/>
            <color indexed="81"/>
            <rFont val="Tahoma"/>
            <family val="2"/>
          </rPr>
          <t>Absent - Lacrosse</t>
        </r>
      </text>
    </comment>
    <comment ref="AE31" authorId="0" shapeId="0">
      <text>
        <r>
          <rPr>
            <sz val="9"/>
            <color indexed="81"/>
            <rFont val="Tahoma"/>
            <family val="2"/>
          </rPr>
          <t>Absent without notice</t>
        </r>
      </text>
    </comment>
    <comment ref="AG31" authorId="0" shapeId="0">
      <text>
        <r>
          <rPr>
            <sz val="9"/>
            <color indexed="81"/>
            <rFont val="Tahoma"/>
            <family val="2"/>
          </rPr>
          <t>Absent without notice</t>
        </r>
      </text>
    </comment>
    <comment ref="AI31" authorId="0" shapeId="0">
      <text>
        <r>
          <rPr>
            <sz val="9"/>
            <color indexed="81"/>
            <rFont val="Tahoma"/>
            <family val="2"/>
          </rPr>
          <t>Absent - Lacrosse</t>
        </r>
      </text>
    </comment>
    <comment ref="O32" authorId="0" shapeId="0">
      <text>
        <r>
          <rPr>
            <sz val="9"/>
            <color indexed="81"/>
            <rFont val="Tahoma"/>
            <family val="2"/>
          </rPr>
          <t>Absent … took remotely (with my consent)</t>
        </r>
      </text>
    </comment>
    <comment ref="V32" authorId="0" shapeId="0">
      <text>
        <r>
          <rPr>
            <sz val="9"/>
            <color indexed="81"/>
            <rFont val="Tahoma"/>
            <family val="2"/>
          </rPr>
          <t>Absent … took remlotely</t>
        </r>
      </text>
    </comment>
  </commentList>
</comments>
</file>

<file path=xl/sharedStrings.xml><?xml version="1.0" encoding="utf-8"?>
<sst xmlns="http://schemas.openxmlformats.org/spreadsheetml/2006/main" count="3016" uniqueCount="899">
  <si>
    <t>Last</t>
  </si>
  <si>
    <t>Percent</t>
  </si>
  <si>
    <t>Total</t>
  </si>
  <si>
    <t>Perc</t>
  </si>
  <si>
    <t>IVPPSS</t>
  </si>
  <si>
    <t>MT1</t>
  </si>
  <si>
    <t>MT2</t>
  </si>
  <si>
    <t>Final</t>
  </si>
  <si>
    <t>Curr</t>
  </si>
  <si>
    <t>Rank</t>
  </si>
  <si>
    <t>Grade</t>
  </si>
  <si>
    <t>Fish</t>
  </si>
  <si>
    <t>ver</t>
  </si>
  <si>
    <t>Adj</t>
  </si>
  <si>
    <t>without</t>
  </si>
  <si>
    <t>+XC</t>
  </si>
  <si>
    <t>final grade rationale</t>
  </si>
  <si>
    <t>Sect</t>
  </si>
  <si>
    <t>F</t>
  </si>
  <si>
    <t>Reg</t>
  </si>
  <si>
    <t>diff</t>
  </si>
  <si>
    <t>Why</t>
  </si>
  <si>
    <t>Chi</t>
  </si>
  <si>
    <t>Benham</t>
  </si>
  <si>
    <t>Marian</t>
  </si>
  <si>
    <t>Boyd</t>
  </si>
  <si>
    <t>Steven</t>
  </si>
  <si>
    <t>Bussiere</t>
  </si>
  <si>
    <t>Lilah</t>
  </si>
  <si>
    <t>Cruz</t>
  </si>
  <si>
    <t>Lincoln</t>
  </si>
  <si>
    <t>Erstad</t>
  </si>
  <si>
    <t>Mattie</t>
  </si>
  <si>
    <t>Friesen</t>
  </si>
  <si>
    <t>Andrew</t>
  </si>
  <si>
    <t>Hilderbrand</t>
  </si>
  <si>
    <t>Ashley</t>
  </si>
  <si>
    <t>Sean</t>
  </si>
  <si>
    <t>Klockow</t>
  </si>
  <si>
    <t>Kollauf</t>
  </si>
  <si>
    <t>Daniel</t>
  </si>
  <si>
    <t>Larsen</t>
  </si>
  <si>
    <t>Macy</t>
  </si>
  <si>
    <t>Mead</t>
  </si>
  <si>
    <t>Jordan</t>
  </si>
  <si>
    <t>Medrano</t>
  </si>
  <si>
    <t>Rosalia</t>
  </si>
  <si>
    <t>Nelson</t>
  </si>
  <si>
    <t>Susan</t>
  </si>
  <si>
    <t>O'Neill</t>
  </si>
  <si>
    <t>Travis</t>
  </si>
  <si>
    <t>Pitman</t>
  </si>
  <si>
    <t>Cory</t>
  </si>
  <si>
    <t>Rhody</t>
  </si>
  <si>
    <t>Levi</t>
  </si>
  <si>
    <t>Romano</t>
  </si>
  <si>
    <t>Rossing</t>
  </si>
  <si>
    <t>Ethan</t>
  </si>
  <si>
    <t>Scholl</t>
  </si>
  <si>
    <t>Nora</t>
  </si>
  <si>
    <t>Smoniewski</t>
  </si>
  <si>
    <t>Clara</t>
  </si>
  <si>
    <t>Spieler-Sandberg</t>
  </si>
  <si>
    <t>Rose</t>
  </si>
  <si>
    <t>Swider</t>
  </si>
  <si>
    <t>Jessie</t>
  </si>
  <si>
    <t>Warfel</t>
  </si>
  <si>
    <t>Wendler</t>
  </si>
  <si>
    <t>Jeanette</t>
  </si>
  <si>
    <t>First</t>
  </si>
  <si>
    <t>Ben</t>
  </si>
  <si>
    <t>Dan</t>
  </si>
  <si>
    <t>Matt</t>
  </si>
  <si>
    <t>Stevie</t>
  </si>
  <si>
    <t>Jared</t>
  </si>
  <si>
    <t>B+</t>
  </si>
  <si>
    <t>D</t>
  </si>
  <si>
    <t>B-</t>
  </si>
  <si>
    <t>C</t>
  </si>
  <si>
    <t>B</t>
  </si>
  <si>
    <t>C-</t>
  </si>
  <si>
    <t>A</t>
  </si>
  <si>
    <t>A-</t>
  </si>
  <si>
    <t>C+</t>
  </si>
  <si>
    <t>Alexson</t>
  </si>
  <si>
    <t>Elizabeth</t>
  </si>
  <si>
    <t>Andreiko</t>
  </si>
  <si>
    <t>Katherine</t>
  </si>
  <si>
    <t>Augustyn</t>
  </si>
  <si>
    <t>Blow</t>
  </si>
  <si>
    <t>Erik</t>
  </si>
  <si>
    <t>Bodart</t>
  </si>
  <si>
    <t>Brandon</t>
  </si>
  <si>
    <t>Damiano</t>
  </si>
  <si>
    <t>Haugen</t>
  </si>
  <si>
    <t>Kia</t>
  </si>
  <si>
    <t>Isaac</t>
  </si>
  <si>
    <t>Grace</t>
  </si>
  <si>
    <t>Jarvis</t>
  </si>
  <si>
    <t>Madeline</t>
  </si>
  <si>
    <t>Jenkins</t>
  </si>
  <si>
    <t>Dylan</t>
  </si>
  <si>
    <t>Kline</t>
  </si>
  <si>
    <t>Eleesa</t>
  </si>
  <si>
    <t>Kreider</t>
  </si>
  <si>
    <t>Joseph</t>
  </si>
  <si>
    <t>Kukreti</t>
  </si>
  <si>
    <t>Supriya</t>
  </si>
  <si>
    <t>Kunath</t>
  </si>
  <si>
    <t>Nickolas</t>
  </si>
  <si>
    <t>Lavey</t>
  </si>
  <si>
    <t>Devin</t>
  </si>
  <si>
    <t>Lebeda</t>
  </si>
  <si>
    <t>Dalton</t>
  </si>
  <si>
    <t>Lepak</t>
  </si>
  <si>
    <t>Taylor</t>
  </si>
  <si>
    <t>Martinez</t>
  </si>
  <si>
    <t>Dominic</t>
  </si>
  <si>
    <t>Mulroy</t>
  </si>
  <si>
    <t>Olson</t>
  </si>
  <si>
    <t>Katie</t>
  </si>
  <si>
    <t>Persson</t>
  </si>
  <si>
    <t>Mattias</t>
  </si>
  <si>
    <t>Ristau</t>
  </si>
  <si>
    <t>Rebecca</t>
  </si>
  <si>
    <t>Runge</t>
  </si>
  <si>
    <t>Thole</t>
  </si>
  <si>
    <t>Weir</t>
  </si>
  <si>
    <t>Wiener</t>
  </si>
  <si>
    <t>Brianna</t>
  </si>
  <si>
    <t>Williams</t>
  </si>
  <si>
    <t>Jake</t>
  </si>
  <si>
    <t>Kayla</t>
  </si>
  <si>
    <t>Maggie</t>
  </si>
  <si>
    <t>Baumgarten</t>
  </si>
  <si>
    <t>Cassandra</t>
  </si>
  <si>
    <t>Browne</t>
  </si>
  <si>
    <t>Danielle</t>
  </si>
  <si>
    <t>Bruner</t>
  </si>
  <si>
    <t>Eckwright</t>
  </si>
  <si>
    <t>Kristen</t>
  </si>
  <si>
    <t>Fitzgerald</t>
  </si>
  <si>
    <t>Jaeckel</t>
  </si>
  <si>
    <t>Jessica</t>
  </si>
  <si>
    <t>Jones</t>
  </si>
  <si>
    <t>Anthony</t>
  </si>
  <si>
    <t>Keefer</t>
  </si>
  <si>
    <t>Nicholas</t>
  </si>
  <si>
    <t>Kennedy</t>
  </si>
  <si>
    <t>Theresa</t>
  </si>
  <si>
    <t>Koch</t>
  </si>
  <si>
    <t>Benjamin</t>
  </si>
  <si>
    <t>Malecha</t>
  </si>
  <si>
    <t>Carolyn</t>
  </si>
  <si>
    <t>Martin</t>
  </si>
  <si>
    <t>McCabe</t>
  </si>
  <si>
    <t>Shaun</t>
  </si>
  <si>
    <t>Menebroeker</t>
  </si>
  <si>
    <t>Ryan</t>
  </si>
  <si>
    <t>Minar</t>
  </si>
  <si>
    <t>Arthur</t>
  </si>
  <si>
    <t>Omot</t>
  </si>
  <si>
    <t>Marwa</t>
  </si>
  <si>
    <t>Raikes</t>
  </si>
  <si>
    <t>Reina</t>
  </si>
  <si>
    <t>Brigid</t>
  </si>
  <si>
    <t>Ross</t>
  </si>
  <si>
    <t>Courtney</t>
  </si>
  <si>
    <t>Shore</t>
  </si>
  <si>
    <t>Carmen</t>
  </si>
  <si>
    <t>Smith</t>
  </si>
  <si>
    <t>Jacob</t>
  </si>
  <si>
    <t>Thornley</t>
  </si>
  <si>
    <t>Kaylee</t>
  </si>
  <si>
    <t>Tijan</t>
  </si>
  <si>
    <t>Vosen</t>
  </si>
  <si>
    <t>Zelinske</t>
  </si>
  <si>
    <t>Keith</t>
  </si>
  <si>
    <t>Baker</t>
  </si>
  <si>
    <t>Ruby</t>
  </si>
  <si>
    <t>Belsky</t>
  </si>
  <si>
    <t>Blahnik</t>
  </si>
  <si>
    <t>Brown</t>
  </si>
  <si>
    <t>Nathan</t>
  </si>
  <si>
    <t>Diaz</t>
  </si>
  <si>
    <t>Adrian</t>
  </si>
  <si>
    <t>Flores</t>
  </si>
  <si>
    <t>Scott</t>
  </si>
  <si>
    <t>Gerrits</t>
  </si>
  <si>
    <t>Ginnery</t>
  </si>
  <si>
    <t>Caitlin</t>
  </si>
  <si>
    <t>Hasbargen</t>
  </si>
  <si>
    <t>Cody</t>
  </si>
  <si>
    <t>Hendrickson</t>
  </si>
  <si>
    <t>Houston</t>
  </si>
  <si>
    <t>Johnson</t>
  </si>
  <si>
    <t>Jolma</t>
  </si>
  <si>
    <t>Craig</t>
  </si>
  <si>
    <t>McNeel</t>
  </si>
  <si>
    <t>Paige</t>
  </si>
  <si>
    <t>Merton</t>
  </si>
  <si>
    <t>Nile</t>
  </si>
  <si>
    <t>Mohlman</t>
  </si>
  <si>
    <t>Moodie</t>
  </si>
  <si>
    <t>Sarah</t>
  </si>
  <si>
    <t>Charles</t>
  </si>
  <si>
    <t>Peat</t>
  </si>
  <si>
    <t>Phillips</t>
  </si>
  <si>
    <t>Alison</t>
  </si>
  <si>
    <t>Rakowski</t>
  </si>
  <si>
    <t>Elena</t>
  </si>
  <si>
    <t>Remacle</t>
  </si>
  <si>
    <t>Rheaume</t>
  </si>
  <si>
    <t>Gabrielle</t>
  </si>
  <si>
    <t>Riehle</t>
  </si>
  <si>
    <t>Dillon</t>
  </si>
  <si>
    <t>Shira</t>
  </si>
  <si>
    <t>Hunter</t>
  </si>
  <si>
    <t>Stewart</t>
  </si>
  <si>
    <t>Tillmann</t>
  </si>
  <si>
    <t>e-mail</t>
  </si>
  <si>
    <t>Haak</t>
  </si>
  <si>
    <t>Karrie</t>
  </si>
  <si>
    <t>Fiorio</t>
  </si>
  <si>
    <t>Hanna</t>
  </si>
  <si>
    <t>Vars</t>
  </si>
  <si>
    <t>UEDAQ</t>
  </si>
  <si>
    <t>UEDAC</t>
  </si>
  <si>
    <t>T2</t>
  </si>
  <si>
    <t>BEDAQ</t>
  </si>
  <si>
    <t>why</t>
  </si>
  <si>
    <t>penalty</t>
  </si>
  <si>
    <t>Carlson</t>
  </si>
  <si>
    <t>Jadeen</t>
  </si>
  <si>
    <t>Earley</t>
  </si>
  <si>
    <t>Sierra</t>
  </si>
  <si>
    <t>Hartle</t>
  </si>
  <si>
    <t>Helms</t>
  </si>
  <si>
    <t>Hoffman</t>
  </si>
  <si>
    <t>Haley</t>
  </si>
  <si>
    <t>Hoge</t>
  </si>
  <si>
    <t>Sara</t>
  </si>
  <si>
    <t>KayDee</t>
  </si>
  <si>
    <t>Kiffer</t>
  </si>
  <si>
    <t>Kent</t>
  </si>
  <si>
    <t>Lee</t>
  </si>
  <si>
    <t>Alexandra</t>
  </si>
  <si>
    <t>Leighton</t>
  </si>
  <si>
    <t>Lorber</t>
  </si>
  <si>
    <t>Stephen</t>
  </si>
  <si>
    <t>Lourigan</t>
  </si>
  <si>
    <t>Celeste</t>
  </si>
  <si>
    <t>Mensah</t>
  </si>
  <si>
    <t>Pettit</t>
  </si>
  <si>
    <t>Rachel</t>
  </si>
  <si>
    <t>Stanfield</t>
  </si>
  <si>
    <t>Samantha</t>
  </si>
  <si>
    <t>Strom</t>
  </si>
  <si>
    <t>Kyle</t>
  </si>
  <si>
    <t>Tikalsky</t>
  </si>
  <si>
    <t>Valley</t>
  </si>
  <si>
    <t>Matthew</t>
  </si>
  <si>
    <t>Webking</t>
  </si>
  <si>
    <t>Jamieson</t>
  </si>
  <si>
    <t>Weyers</t>
  </si>
  <si>
    <t>Hayley</t>
  </si>
  <si>
    <t>Wuestenhagen</t>
  </si>
  <si>
    <t>Kert</t>
  </si>
  <si>
    <t>Yslas</t>
  </si>
  <si>
    <t>Ezequiel</t>
  </si>
  <si>
    <t>Zart</t>
  </si>
  <si>
    <t>Katy</t>
  </si>
  <si>
    <t>Sanora Kay</t>
  </si>
  <si>
    <t>Young Hoon</t>
  </si>
  <si>
    <t>Seth Kwaku Adjei</t>
  </si>
  <si>
    <t>Wirsing</t>
  </si>
  <si>
    <t>Molly</t>
  </si>
  <si>
    <t>Regress</t>
  </si>
  <si>
    <t>F12</t>
  </si>
  <si>
    <t>W13</t>
  </si>
  <si>
    <t>pre-F12</t>
  </si>
  <si>
    <t>Sem</t>
  </si>
  <si>
    <t>Blackford</t>
  </si>
  <si>
    <t>Catalano</t>
  </si>
  <si>
    <t>Charlotte</t>
  </si>
  <si>
    <t>Cattelino</t>
  </si>
  <si>
    <t>Amy</t>
  </si>
  <si>
    <t>Davis</t>
  </si>
  <si>
    <t>Bailey</t>
  </si>
  <si>
    <t>Drozd</t>
  </si>
  <si>
    <t>Kathleen</t>
  </si>
  <si>
    <t>Fischer</t>
  </si>
  <si>
    <t>Mikaela</t>
  </si>
  <si>
    <t>Hazek</t>
  </si>
  <si>
    <t>Howard</t>
  </si>
  <si>
    <t>Mitchell</t>
  </si>
  <si>
    <t>Huninghake</t>
  </si>
  <si>
    <t>Allison</t>
  </si>
  <si>
    <t>Lettman</t>
  </si>
  <si>
    <t>Mather</t>
  </si>
  <si>
    <t>Michna</t>
  </si>
  <si>
    <t>Melissa</t>
  </si>
  <si>
    <t>Minkel</t>
  </si>
  <si>
    <t>Mrnak</t>
  </si>
  <si>
    <t>Lucas</t>
  </si>
  <si>
    <t>Nagro</t>
  </si>
  <si>
    <t>Cassie</t>
  </si>
  <si>
    <t>Oldenborg</t>
  </si>
  <si>
    <t>Kimberly</t>
  </si>
  <si>
    <t>Olvera</t>
  </si>
  <si>
    <t>Marta</t>
  </si>
  <si>
    <t>Peltier</t>
  </si>
  <si>
    <t>Hugh</t>
  </si>
  <si>
    <t>Rickbeil</t>
  </si>
  <si>
    <t>Heather</t>
  </si>
  <si>
    <t>Ringhouse</t>
  </si>
  <si>
    <t>Zachary</t>
  </si>
  <si>
    <t>Whalen</t>
  </si>
  <si>
    <t>Woest</t>
  </si>
  <si>
    <t>Ian</t>
  </si>
  <si>
    <t>Woodie</t>
  </si>
  <si>
    <t>Andrews</t>
  </si>
  <si>
    <t>Eric</t>
  </si>
  <si>
    <t>Barker</t>
  </si>
  <si>
    <t>Ellias</t>
  </si>
  <si>
    <t>Shane</t>
  </si>
  <si>
    <t>Figueroa</t>
  </si>
  <si>
    <t>Louis</t>
  </si>
  <si>
    <t>Marissa</t>
  </si>
  <si>
    <t>Hanson</t>
  </si>
  <si>
    <t>Whitney</t>
  </si>
  <si>
    <t>Hartfiel</t>
  </si>
  <si>
    <t>Sally</t>
  </si>
  <si>
    <t>Hodgdon</t>
  </si>
  <si>
    <t>Mikayla</t>
  </si>
  <si>
    <t>Lints</t>
  </si>
  <si>
    <t>Abygail</t>
  </si>
  <si>
    <t>Mogged</t>
  </si>
  <si>
    <t>Moy</t>
  </si>
  <si>
    <t>David</t>
  </si>
  <si>
    <t>Noto</t>
  </si>
  <si>
    <t>Severson</t>
  </si>
  <si>
    <t>Patrick</t>
  </si>
  <si>
    <t>Skulan</t>
  </si>
  <si>
    <t>Sorenson</t>
  </si>
  <si>
    <t>Spinelli</t>
  </si>
  <si>
    <t>Stafford</t>
  </si>
  <si>
    <t>Dale</t>
  </si>
  <si>
    <t>Stiltjes</t>
  </si>
  <si>
    <t>Riley</t>
  </si>
  <si>
    <t>Tucker</t>
  </si>
  <si>
    <t>James</t>
  </si>
  <si>
    <t>Vondriska</t>
  </si>
  <si>
    <t>Meghan</t>
  </si>
  <si>
    <t>Windschitl</t>
  </si>
  <si>
    <t>Kaitlyn</t>
  </si>
  <si>
    <t>Zocher</t>
  </si>
  <si>
    <t>Erika</t>
  </si>
  <si>
    <t>Coulson</t>
  </si>
  <si>
    <t>Cate</t>
  </si>
  <si>
    <t>Mikulan</t>
  </si>
  <si>
    <t>Michael</t>
  </si>
  <si>
    <t>see me</t>
  </si>
  <si>
    <t>calcSD</t>
  </si>
  <si>
    <t>calcIQR</t>
  </si>
  <si>
    <t>SawTutor</t>
  </si>
  <si>
    <t>SeeMe</t>
  </si>
  <si>
    <t>L</t>
  </si>
  <si>
    <t>P</t>
  </si>
  <si>
    <t>R</t>
  </si>
  <si>
    <t>Notes</t>
  </si>
  <si>
    <t>D+</t>
  </si>
  <si>
    <t>F13</t>
  </si>
  <si>
    <t>Andersen</t>
  </si>
  <si>
    <t>Anderson</t>
  </si>
  <si>
    <t>Stephanie</t>
  </si>
  <si>
    <t>Bongey</t>
  </si>
  <si>
    <t>Jay</t>
  </si>
  <si>
    <t>Brock-Montgomery</t>
  </si>
  <si>
    <t>Devon</t>
  </si>
  <si>
    <t>Donaldson</t>
  </si>
  <si>
    <t>Emily</t>
  </si>
  <si>
    <t>Fisher</t>
  </si>
  <si>
    <t>Michaela</t>
  </si>
  <si>
    <t>Hagen</t>
  </si>
  <si>
    <t>Eva</t>
  </si>
  <si>
    <t>Hayes</t>
  </si>
  <si>
    <t>Nicole</t>
  </si>
  <si>
    <t>Hein</t>
  </si>
  <si>
    <t>Marina</t>
  </si>
  <si>
    <t>Jinks</t>
  </si>
  <si>
    <t>Koosmann</t>
  </si>
  <si>
    <t>Faye</t>
  </si>
  <si>
    <t>Kovach</t>
  </si>
  <si>
    <t>Leonard</t>
  </si>
  <si>
    <t>Malenfant</t>
  </si>
  <si>
    <t>Alec</t>
  </si>
  <si>
    <t>McCullough</t>
  </si>
  <si>
    <t>Casey</t>
  </si>
  <si>
    <t>Morris</t>
  </si>
  <si>
    <t>Montana</t>
  </si>
  <si>
    <t>Peterson</t>
  </si>
  <si>
    <t>Plucinski</t>
  </si>
  <si>
    <t>Martha</t>
  </si>
  <si>
    <t>Quinn</t>
  </si>
  <si>
    <t>Schmitz</t>
  </si>
  <si>
    <t>Solberg</t>
  </si>
  <si>
    <t>Jazmin</t>
  </si>
  <si>
    <t>Welnetz</t>
  </si>
  <si>
    <t>Wiechmann</t>
  </si>
  <si>
    <t>Lewis</t>
  </si>
  <si>
    <t>Wilken</t>
  </si>
  <si>
    <t>Winter</t>
  </si>
  <si>
    <t>Kara</t>
  </si>
  <si>
    <t>Morrissey</t>
  </si>
  <si>
    <t>John</t>
  </si>
  <si>
    <t>Ruberg</t>
  </si>
  <si>
    <t>Brooke</t>
  </si>
  <si>
    <t>Graetz</t>
  </si>
  <si>
    <t>W14</t>
  </si>
  <si>
    <t>Score</t>
  </si>
  <si>
    <t>This will be copied to Quiz sheet</t>
  </si>
  <si>
    <t xml:space="preserve">  without formulas</t>
  </si>
  <si>
    <t>Paste results from google sheets here</t>
  </si>
  <si>
    <t>What is your last name?</t>
  </si>
  <si>
    <t>What is your e-mail address</t>
  </si>
  <si>
    <t>Total Points</t>
  </si>
  <si>
    <t>Beal</t>
  </si>
  <si>
    <t>DiMeglio</t>
  </si>
  <si>
    <t>Dunbar</t>
  </si>
  <si>
    <t>Hare</t>
  </si>
  <si>
    <t>Hoff</t>
  </si>
  <si>
    <t>Hannah</t>
  </si>
  <si>
    <t>Holevatz</t>
  </si>
  <si>
    <t>Curtis</t>
  </si>
  <si>
    <t>Keen</t>
  </si>
  <si>
    <t>Hailey</t>
  </si>
  <si>
    <t>McBride</t>
  </si>
  <si>
    <t>Megan</t>
  </si>
  <si>
    <t>McDonald</t>
  </si>
  <si>
    <t>Miracle</t>
  </si>
  <si>
    <t>Otte</t>
  </si>
  <si>
    <t>Will</t>
  </si>
  <si>
    <t>Pelsue</t>
  </si>
  <si>
    <t>Peters</t>
  </si>
  <si>
    <t>Trent</t>
  </si>
  <si>
    <t>Rethmann</t>
  </si>
  <si>
    <t>Laura</t>
  </si>
  <si>
    <t>Ring</t>
  </si>
  <si>
    <t>Amber</t>
  </si>
  <si>
    <t>Selle</t>
  </si>
  <si>
    <t>Alexander</t>
  </si>
  <si>
    <t>Sevilla</t>
  </si>
  <si>
    <t>Lily</t>
  </si>
  <si>
    <t>Sillery</t>
  </si>
  <si>
    <t>Wade</t>
  </si>
  <si>
    <t>Strickland</t>
  </si>
  <si>
    <t>Thelander</t>
  </si>
  <si>
    <t>Camille</t>
  </si>
  <si>
    <t>Vockley</t>
  </si>
  <si>
    <t>Ziehr</t>
  </si>
  <si>
    <t>Emerson</t>
  </si>
  <si>
    <t>Schmitty</t>
  </si>
  <si>
    <t>Tyler</t>
  </si>
  <si>
    <t>Ampe</t>
  </si>
  <si>
    <t>AJ</t>
  </si>
  <si>
    <t>Dani</t>
  </si>
  <si>
    <t>Max</t>
  </si>
  <si>
    <t>Jazzy</t>
  </si>
  <si>
    <t>Hough Solomon</t>
  </si>
  <si>
    <t>Aby</t>
  </si>
  <si>
    <t>XC</t>
  </si>
  <si>
    <t>W16</t>
  </si>
  <si>
    <t>diffm</t>
  </si>
  <si>
    <t>Bonde</t>
  </si>
  <si>
    <t>Anna</t>
  </si>
  <si>
    <t>DeWitt</t>
  </si>
  <si>
    <t>Gorsky</t>
  </si>
  <si>
    <t>Ellen</t>
  </si>
  <si>
    <t>Hammes</t>
  </si>
  <si>
    <t>Klein</t>
  </si>
  <si>
    <t>Kottwitz</t>
  </si>
  <si>
    <t>Paden</t>
  </si>
  <si>
    <t>Mason</t>
  </si>
  <si>
    <t>Moore</t>
  </si>
  <si>
    <t>Otto</t>
  </si>
  <si>
    <t>Cheyenne</t>
  </si>
  <si>
    <t>Parker</t>
  </si>
  <si>
    <t>Pichler</t>
  </si>
  <si>
    <t>Reynolds</t>
  </si>
  <si>
    <t>Jason</t>
  </si>
  <si>
    <t>Routheau</t>
  </si>
  <si>
    <t>Sellars</t>
  </si>
  <si>
    <t>Mary</t>
  </si>
  <si>
    <t>Sloyer</t>
  </si>
  <si>
    <t>Lauren</t>
  </si>
  <si>
    <t>Stuckart</t>
  </si>
  <si>
    <t>Austin</t>
  </si>
  <si>
    <t>Warosh</t>
  </si>
  <si>
    <t>Jack</t>
  </si>
  <si>
    <t>Boivin</t>
  </si>
  <si>
    <t>William</t>
  </si>
  <si>
    <t>Boreland</t>
  </si>
  <si>
    <t>Christianson</t>
  </si>
  <si>
    <t>Alyssa</t>
  </si>
  <si>
    <t>Cusey</t>
  </si>
  <si>
    <t>Thomas</t>
  </si>
  <si>
    <t>Dellich</t>
  </si>
  <si>
    <t>Kylee</t>
  </si>
  <si>
    <t>Enos</t>
  </si>
  <si>
    <t>Freele</t>
  </si>
  <si>
    <t>Jakob</t>
  </si>
  <si>
    <t>Hatfield</t>
  </si>
  <si>
    <t>Hirschberg</t>
  </si>
  <si>
    <t>Soren</t>
  </si>
  <si>
    <t>Honnef</t>
  </si>
  <si>
    <t>Huber</t>
  </si>
  <si>
    <t>Huhta</t>
  </si>
  <si>
    <t>Jehn</t>
  </si>
  <si>
    <t>Julia</t>
  </si>
  <si>
    <t>Keller</t>
  </si>
  <si>
    <t>Abby</t>
  </si>
  <si>
    <t>Knusta</t>
  </si>
  <si>
    <t>Jonathan</t>
  </si>
  <si>
    <t>Kubichek</t>
  </si>
  <si>
    <t>Layton</t>
  </si>
  <si>
    <t>Polnow</t>
  </si>
  <si>
    <t>Seifert</t>
  </si>
  <si>
    <t>Simon</t>
  </si>
  <si>
    <t>Vaughn</t>
  </si>
  <si>
    <t>Vuorinen</t>
  </si>
  <si>
    <t>Alex</t>
  </si>
  <si>
    <t>Weaver</t>
  </si>
  <si>
    <t>Welch</t>
  </si>
  <si>
    <t>Wieder</t>
  </si>
  <si>
    <t>Charlie</t>
  </si>
  <si>
    <t>Thryn</t>
  </si>
  <si>
    <t>Nate</t>
  </si>
  <si>
    <t>Lizziegh</t>
  </si>
  <si>
    <t>Alyx</t>
  </si>
  <si>
    <t>Ty</t>
  </si>
  <si>
    <t>Briggs</t>
  </si>
  <si>
    <t>Danon</t>
  </si>
  <si>
    <t>Maria</t>
  </si>
  <si>
    <t>Larson</t>
  </si>
  <si>
    <t>Sativa</t>
  </si>
  <si>
    <t>Wilson</t>
  </si>
  <si>
    <t>Geoffrey</t>
  </si>
  <si>
    <t>SawProf</t>
  </si>
  <si>
    <t>%</t>
  </si>
  <si>
    <t>Confirmed</t>
  </si>
  <si>
    <t>Receipt</t>
  </si>
  <si>
    <t>F16</t>
  </si>
  <si>
    <t>REPEAT</t>
  </si>
  <si>
    <t>Broussard</t>
  </si>
  <si>
    <t>Brittany</t>
  </si>
  <si>
    <t>Corrado</t>
  </si>
  <si>
    <t>DeBruin</t>
  </si>
  <si>
    <t>Deja</t>
  </si>
  <si>
    <t>Fahmer</t>
  </si>
  <si>
    <t>Kylie</t>
  </si>
  <si>
    <t>Gibson</t>
  </si>
  <si>
    <t>Hitchcock</t>
  </si>
  <si>
    <t>Jorgensen</t>
  </si>
  <si>
    <t>Kuntz</t>
  </si>
  <si>
    <t>Karson</t>
  </si>
  <si>
    <t>Larsson</t>
  </si>
  <si>
    <t>Mader</t>
  </si>
  <si>
    <t>Matteson</t>
  </si>
  <si>
    <t>Muir</t>
  </si>
  <si>
    <t>Destiny</t>
  </si>
  <si>
    <t>Pena-Perrine</t>
  </si>
  <si>
    <t>Rothrock</t>
  </si>
  <si>
    <t>Sawyer</t>
  </si>
  <si>
    <t>Rebekah</t>
  </si>
  <si>
    <t>Spach</t>
  </si>
  <si>
    <t>Claire</t>
  </si>
  <si>
    <t>Wickiser</t>
  </si>
  <si>
    <t>Zander</t>
  </si>
  <si>
    <t>pts each=</t>
  </si>
  <si>
    <t>drop=</t>
  </si>
  <si>
    <t>Part</t>
  </si>
  <si>
    <t>SawMe1</t>
  </si>
  <si>
    <t>total Days =</t>
  </si>
  <si>
    <t>Harden</t>
  </si>
  <si>
    <t>Ida</t>
  </si>
  <si>
    <t>Oscar</t>
  </si>
  <si>
    <t>JD</t>
  </si>
  <si>
    <t>Zakk</t>
  </si>
  <si>
    <t>Koehler</t>
  </si>
  <si>
    <t>Mark</t>
  </si>
  <si>
    <t>email</t>
  </si>
  <si>
    <t>total Quizzes =</t>
  </si>
  <si>
    <t>W17</t>
  </si>
  <si>
    <t>Avery</t>
  </si>
  <si>
    <t>Annoye</t>
  </si>
  <si>
    <t>Barrows</t>
  </si>
  <si>
    <t>Guy</t>
  </si>
  <si>
    <t>Bell</t>
  </si>
  <si>
    <t>Brostowitz</t>
  </si>
  <si>
    <t>Chavez</t>
  </si>
  <si>
    <t>Aliza</t>
  </si>
  <si>
    <t>George</t>
  </si>
  <si>
    <t>Corn</t>
  </si>
  <si>
    <t>Kelsey</t>
  </si>
  <si>
    <t>Noah</t>
  </si>
  <si>
    <t>Engbloom</t>
  </si>
  <si>
    <t>Erler</t>
  </si>
  <si>
    <t>Natalie</t>
  </si>
  <si>
    <t>Garceau</t>
  </si>
  <si>
    <t>Olivia</t>
  </si>
  <si>
    <t>Kyler</t>
  </si>
  <si>
    <t>Koszuta</t>
  </si>
  <si>
    <t>Krause</t>
  </si>
  <si>
    <t>Lamoreaux</t>
  </si>
  <si>
    <t>Kamryn</t>
  </si>
  <si>
    <t>Lehman</t>
  </si>
  <si>
    <t>Little</t>
  </si>
  <si>
    <t>Christine</t>
  </si>
  <si>
    <t>McCormick</t>
  </si>
  <si>
    <t>Niermann</t>
  </si>
  <si>
    <t>Ostermeyer</t>
  </si>
  <si>
    <t>Emma</t>
  </si>
  <si>
    <t>Phelps</t>
  </si>
  <si>
    <t>Schmidt</t>
  </si>
  <si>
    <t>Thiry</t>
  </si>
  <si>
    <t>Veit</t>
  </si>
  <si>
    <t>Watson</t>
  </si>
  <si>
    <t>Kinney</t>
  </si>
  <si>
    <t>Harley</t>
  </si>
  <si>
    <t>Alsteens</t>
  </si>
  <si>
    <t>Clark</t>
  </si>
  <si>
    <t>Dietrich</t>
  </si>
  <si>
    <t>Stacey</t>
  </si>
  <si>
    <t>Figgins</t>
  </si>
  <si>
    <t>Follmer</t>
  </si>
  <si>
    <t>Hakanson</t>
  </si>
  <si>
    <t>Hanson-Rosenberg</t>
  </si>
  <si>
    <t>Kropp</t>
  </si>
  <si>
    <t>Lefevre</t>
  </si>
  <si>
    <t>Loiselle</t>
  </si>
  <si>
    <t>Reane</t>
  </si>
  <si>
    <t>Lyons</t>
  </si>
  <si>
    <t>Morency</t>
  </si>
  <si>
    <t>Michelle</t>
  </si>
  <si>
    <t>Patton</t>
  </si>
  <si>
    <t>Annika</t>
  </si>
  <si>
    <t>Perkins</t>
  </si>
  <si>
    <t>Peterman</t>
  </si>
  <si>
    <t>Axel</t>
  </si>
  <si>
    <t>Krista</t>
  </si>
  <si>
    <t>Robertson</t>
  </si>
  <si>
    <t>Shea</t>
  </si>
  <si>
    <t>Markia</t>
  </si>
  <si>
    <t>Stankowski</t>
  </si>
  <si>
    <t>Dakota</t>
  </si>
  <si>
    <t>Stephens</t>
  </si>
  <si>
    <t>Tess</t>
  </si>
  <si>
    <t>Sulzer</t>
  </si>
  <si>
    <t>Vandergeest</t>
  </si>
  <si>
    <t>Vernon</t>
  </si>
  <si>
    <t>Wallace</t>
  </si>
  <si>
    <t>Waller</t>
  </si>
  <si>
    <t>Bayley</t>
  </si>
  <si>
    <t>Wilcoxon</t>
  </si>
  <si>
    <t>Kovala</t>
  </si>
  <si>
    <t>Teddy</t>
  </si>
  <si>
    <t>Sam</t>
  </si>
  <si>
    <t>Joe</t>
  </si>
  <si>
    <t>Greg</t>
  </si>
  <si>
    <t>Tommy</t>
  </si>
  <si>
    <t>Bekah</t>
  </si>
  <si>
    <t>Zack</t>
  </si>
  <si>
    <t>Josh</t>
  </si>
  <si>
    <t>M</t>
  </si>
  <si>
    <t>mins2take</t>
  </si>
  <si>
    <t>WarnDrop</t>
  </si>
  <si>
    <t>W</t>
  </si>
  <si>
    <t xml:space="preserve"> </t>
  </si>
  <si>
    <t>K</t>
  </si>
  <si>
    <t>%&lt;50</t>
  </si>
  <si>
    <t>%&gt;80</t>
  </si>
  <si>
    <t>F17</t>
  </si>
  <si>
    <t>MT3</t>
  </si>
  <si>
    <t>MT4</t>
  </si>
  <si>
    <t>Prep</t>
  </si>
  <si>
    <t>Adair</t>
  </si>
  <si>
    <t>Baez-Ortiz</t>
  </si>
  <si>
    <t>Xavier</t>
  </si>
  <si>
    <t>Bajenske</t>
  </si>
  <si>
    <t>Barton</t>
  </si>
  <si>
    <t>Bremer</t>
  </si>
  <si>
    <t>Castetter</t>
  </si>
  <si>
    <t>Crenshaw</t>
  </si>
  <si>
    <t>Franke</t>
  </si>
  <si>
    <t>Gaskov</t>
  </si>
  <si>
    <t>Breena</t>
  </si>
  <si>
    <t>Hirth</t>
  </si>
  <si>
    <t>Nina</t>
  </si>
  <si>
    <t>Holtan</t>
  </si>
  <si>
    <t>Jensen</t>
  </si>
  <si>
    <t>Kirsten</t>
  </si>
  <si>
    <t>Litherland</t>
  </si>
  <si>
    <t>Justine</t>
  </si>
  <si>
    <t>Maleze</t>
  </si>
  <si>
    <t>Matula</t>
  </si>
  <si>
    <t>Robyn</t>
  </si>
  <si>
    <t>Paulson</t>
  </si>
  <si>
    <t>Reilly</t>
  </si>
  <si>
    <t>Nolan</t>
  </si>
  <si>
    <t>Rosch</t>
  </si>
  <si>
    <t>Sandoval</t>
  </si>
  <si>
    <t>Keishla</t>
  </si>
  <si>
    <t>Shively</t>
  </si>
  <si>
    <t>Ella</t>
  </si>
  <si>
    <t>Trefry</t>
  </si>
  <si>
    <t>Zachmeier</t>
  </si>
  <si>
    <t>diffp</t>
  </si>
  <si>
    <t>WarnJan</t>
  </si>
  <si>
    <t>WarnFeb</t>
  </si>
  <si>
    <t>What is your first name? [Enter how you want me to refer to you.]</t>
  </si>
  <si>
    <t>What e-mail address will you use for ALL quizzes this term? [PLEASE TYPE CAREFULLY!]</t>
  </si>
  <si>
    <t>What is your year-in-school?</t>
  </si>
  <si>
    <t>What is/are your (intended) major(s) at Northland?</t>
  </si>
  <si>
    <t>Who is your academic advisor?</t>
  </si>
  <si>
    <t>Are you a student-athlete at Northland?</t>
  </si>
  <si>
    <t>In which sport are you a student-athlete?</t>
  </si>
  <si>
    <t>Will you be making an appointment with me to request any learning or testing accommodations for this course?</t>
  </si>
  <si>
    <t>Do you understand that you can bring only hand-written notes from your class preparation activities for use on daily preparation check surveys?</t>
  </si>
  <si>
    <t>Do you understand that Prof. Ogle may ask you to turn in your module preparation notes or completed class exercises at any time, possibly without any prior announcement?</t>
  </si>
  <si>
    <t>Do you understand that if you do NOT meet with Dr. Ogle by Friday of the second week of classes that you can NOT drop your lowest four preparation survey grades and your lowest four participation grades?</t>
  </si>
  <si>
    <t>Do you understand that cell phones must be turned off and stored out-of-sight during class?</t>
  </si>
  <si>
    <t>Do you understand that you may NOT use a personal computer in class unless you have cleared that with Prof. Ogle at the beginning of the semester?</t>
  </si>
  <si>
    <t>Do you understand that you may NOT listen to music (or otherwise wear ear buds) during class?</t>
  </si>
  <si>
    <t>Ally</t>
  </si>
  <si>
    <t>reilla822@myemail.northland.edu</t>
  </si>
  <si>
    <t>Sophomore</t>
  </si>
  <si>
    <t>Business Management</t>
  </si>
  <si>
    <t>Kevin Shanning</t>
  </si>
  <si>
    <t>Yes</t>
  </si>
  <si>
    <t>Women's Hockey</t>
  </si>
  <si>
    <t>No</t>
  </si>
  <si>
    <t>matulr678@myemail.northland.edu</t>
  </si>
  <si>
    <t>business management</t>
  </si>
  <si>
    <t>Evan Coulson</t>
  </si>
  <si>
    <t>Junior</t>
  </si>
  <si>
    <t>Jennifer Kuklenski</t>
  </si>
  <si>
    <t>Men's Hockey</t>
  </si>
  <si>
    <t>olsons771@myemail.northland.edu</t>
  </si>
  <si>
    <t>Freshman</t>
  </si>
  <si>
    <t>Biology and/or Natural Resources</t>
  </si>
  <si>
    <t>Erik Olson</t>
  </si>
  <si>
    <t>roscha378@myemail.northland.edu</t>
  </si>
  <si>
    <t>Humanities</t>
  </si>
  <si>
    <t>Jason Terry</t>
  </si>
  <si>
    <t>gaskob670@myemail.northland.edu</t>
  </si>
  <si>
    <t>Biology</t>
  </si>
  <si>
    <t>Alissa Hulstrand</t>
  </si>
  <si>
    <t>Women's Cross Country, Women's Hockey</t>
  </si>
  <si>
    <t>smithk995@myemail.northland.edu</t>
  </si>
  <si>
    <t>Sociolgy</t>
  </si>
  <si>
    <t>crensp945@myemail.northland.edu</t>
  </si>
  <si>
    <t>Sustainable Community Development and Biology</t>
  </si>
  <si>
    <t>Brian Tochterman</t>
  </si>
  <si>
    <t>Nick</t>
  </si>
  <si>
    <t>trefrn010@myemail.northland.edu</t>
  </si>
  <si>
    <t>business managment / sustainable entrepranuership</t>
  </si>
  <si>
    <t>holtae291@myemail.northland.edu</t>
  </si>
  <si>
    <t>Water Science with an emphasis on Water Resources</t>
  </si>
  <si>
    <t>Sarah Johnson</t>
  </si>
  <si>
    <t>Frank</t>
  </si>
  <si>
    <t>nrs fishiers and wild life survey</t>
  </si>
  <si>
    <t>Maddy</t>
  </si>
  <si>
    <t>zachmm125@myemail.northland.edu</t>
  </si>
  <si>
    <t>Jon Martin</t>
  </si>
  <si>
    <t>maleza635@myemail.northland.edu</t>
  </si>
  <si>
    <t>Natural Resources - Fisheries and Wildlife Ecology</t>
  </si>
  <si>
    <t>Tom Fitz</t>
  </si>
  <si>
    <t>casten214@myemail.northland.edu</t>
  </si>
  <si>
    <t>Geology</t>
  </si>
  <si>
    <t>Andy Goyke</t>
  </si>
  <si>
    <t>shivee715@myemail.northland.edu</t>
  </si>
  <si>
    <t>Natural Resources and Writing</t>
  </si>
  <si>
    <t>Undeclared.</t>
  </si>
  <si>
    <t>Randy Lehr</t>
  </si>
  <si>
    <t>routhh744@myemail.northland.edu</t>
  </si>
  <si>
    <t>Education</t>
  </si>
  <si>
    <t>Kevin Zak</t>
  </si>
  <si>
    <t>Keishla [Noodles]</t>
  </si>
  <si>
    <t>sandok607@myemail.northland.edu</t>
  </si>
  <si>
    <t>hirthn683@myemail.northland.edu</t>
  </si>
  <si>
    <t>Water Science, Enviornmental Humanities</t>
  </si>
  <si>
    <t>Katherine Jenkins</t>
  </si>
  <si>
    <t>jensek911@myemail.northland.edu</t>
  </si>
  <si>
    <t>Elizabeth Andre</t>
  </si>
  <si>
    <t>Women's Lacrosse</t>
  </si>
  <si>
    <t>paulss890@myemail.northland.edu</t>
  </si>
  <si>
    <t>Senior</t>
  </si>
  <si>
    <t>Chemistry</t>
  </si>
  <si>
    <t>99adair@gmail.com</t>
  </si>
  <si>
    <t>Natural Resources</t>
  </si>
  <si>
    <t>Baez</t>
  </si>
  <si>
    <t>baezox179@myemail.northland.edu</t>
  </si>
  <si>
    <t>Business managment</t>
  </si>
  <si>
    <t>Men's Baseball</t>
  </si>
  <si>
    <t>bartoh546@myemail.northland.edu</t>
  </si>
  <si>
    <t>Biology, Natural Resources</t>
  </si>
  <si>
    <t>reilln966@myemail.northland.edu</t>
  </si>
  <si>
    <t>NRS</t>
  </si>
  <si>
    <t>justine.litherland2@gmail.com</t>
  </si>
  <si>
    <t>Biology and natural resources</t>
  </si>
  <si>
    <t>Andrew Goyke</t>
  </si>
  <si>
    <t>Women's Volleyball</t>
  </si>
  <si>
    <t>Jen</t>
  </si>
  <si>
    <t>Franke ("ie")</t>
  </si>
  <si>
    <t>frankj866@myemail.northland.edu</t>
  </si>
  <si>
    <t>Biology/ NRS fisheries and Wildlife</t>
  </si>
  <si>
    <t>Wendy Gorman</t>
  </si>
  <si>
    <t>Kevin Schanning</t>
  </si>
  <si>
    <t>Kyle Bladow</t>
  </si>
  <si>
    <t>Paula Anich</t>
  </si>
  <si>
    <t>bremej079@myemail.northland.edu</t>
  </si>
  <si>
    <t>Stampfli</t>
  </si>
  <si>
    <t>Alexa</t>
  </si>
  <si>
    <t>stampa445@myemail.northland.edu</t>
  </si>
  <si>
    <t>bajenf935@myemail.northland.edu</t>
  </si>
  <si>
    <t>bremej079@memail.northland.edu</t>
  </si>
  <si>
    <t>Partners?</t>
  </si>
  <si>
    <t>Ally Reilly</t>
  </si>
  <si>
    <t>Nick Trefry</t>
  </si>
  <si>
    <t>Alex Meleze</t>
  </si>
  <si>
    <t>Sam Olson</t>
  </si>
  <si>
    <t>houlek202@myemail.northland.edu</t>
  </si>
  <si>
    <t>Houle</t>
  </si>
  <si>
    <t>Perks</t>
  </si>
  <si>
    <t>Tim</t>
  </si>
  <si>
    <t>perkst825@myemail.northland.edu</t>
  </si>
  <si>
    <t>Fc</t>
  </si>
  <si>
    <t>saGoals</t>
  </si>
  <si>
    <t>saRealities</t>
  </si>
  <si>
    <t>saVrblty</t>
  </si>
  <si>
    <t>saInfer</t>
  </si>
  <si>
    <t>saEDPrncpls</t>
  </si>
  <si>
    <t>ExpOrObs</t>
  </si>
  <si>
    <t>VarType</t>
  </si>
  <si>
    <t>ObsType</t>
  </si>
  <si>
    <t>RespVar</t>
  </si>
  <si>
    <t>ExpDesign</t>
  </si>
  <si>
    <t>UEDA</t>
  </si>
  <si>
    <t>calc&lt;ean</t>
  </si>
  <si>
    <t>calcMedian</t>
  </si>
  <si>
    <t>Robyn Matula</t>
  </si>
  <si>
    <t>Tim Perks, Maddy Zachmeier</t>
  </si>
  <si>
    <t>x</t>
  </si>
  <si>
    <t>YES</t>
  </si>
  <si>
    <t>DID</t>
  </si>
  <si>
    <t>Fperc</t>
  </si>
  <si>
    <t>adair</t>
  </si>
  <si>
    <t>Norm</t>
  </si>
  <si>
    <t>CUEDA</t>
  </si>
  <si>
    <t>CBEDA</t>
  </si>
  <si>
    <t>QBEDA1</t>
  </si>
  <si>
    <t>QBEDA2</t>
  </si>
  <si>
    <t>RegGoal</t>
  </si>
  <si>
    <t>RegRSS</t>
  </si>
  <si>
    <t>Wc</t>
  </si>
  <si>
    <t>saDist</t>
  </si>
  <si>
    <t>calcProb</t>
  </si>
  <si>
    <t>saPval</t>
  </si>
  <si>
    <t>calcBeta</t>
  </si>
  <si>
    <t>calcPval1</t>
  </si>
  <si>
    <t>calcConf2</t>
  </si>
  <si>
    <t>Hypo</t>
  </si>
  <si>
    <t>calcPval2</t>
  </si>
  <si>
    <t>Errors</t>
  </si>
  <si>
    <t>calcN</t>
  </si>
  <si>
    <t>PrecAcc</t>
  </si>
  <si>
    <t>saPower</t>
  </si>
  <si>
    <t>saME</t>
  </si>
  <si>
    <t>calcConf1</t>
  </si>
  <si>
    <t>bajenske</t>
  </si>
  <si>
    <t>Mc</t>
  </si>
  <si>
    <t>castetter</t>
  </si>
  <si>
    <t>sandoval</t>
  </si>
  <si>
    <t>gaskov</t>
  </si>
  <si>
    <t>1T</t>
  </si>
  <si>
    <t>2T</t>
  </si>
  <si>
    <t>hirth</t>
  </si>
  <si>
    <t>smith</t>
  </si>
  <si>
    <t>bremej079@mymail.northland.edu</t>
  </si>
  <si>
    <t>I know she has it</t>
  </si>
  <si>
    <t>Midterm</t>
  </si>
  <si>
    <t>Actual Quiz Scores</t>
  </si>
  <si>
    <t>Q1</t>
  </si>
  <si>
    <t>Q2</t>
  </si>
  <si>
    <t>Q3</t>
  </si>
  <si>
    <t>Q4</t>
  </si>
  <si>
    <t>lowQ</t>
  </si>
  <si>
    <t>W18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</si>
</sst>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
  </numFmts>
  <fonts count="17" x14ac:knownFonts="1">
    <font>
      <sz val="10"/>
      <name val="Arial"/>
    </font>
    <font>
      <sz val="8"/>
      <name val="Arial"/>
      <family val="2"/>
    </font>
    <font>
      <sz val="11"/>
      <color theme="0" tint="-4.9989318521683403E-2"/>
      <name val="Calibri"/>
      <family val="2"/>
      <scheme val="minor"/>
    </font>
    <font>
      <sz val="10"/>
      <name val="Arial"/>
      <family val="2"/>
    </font>
    <font>
      <sz val="11"/>
      <color rgb="FF006100"/>
      <name val="Calibri"/>
      <family val="2"/>
      <scheme val="minor"/>
    </font>
    <font>
      <sz val="11"/>
      <name val="Calibri"/>
      <family val="2"/>
      <scheme val="minor"/>
    </font>
    <font>
      <b/>
      <sz val="11"/>
      <name val="Calibri"/>
      <family val="2"/>
      <scheme val="minor"/>
    </font>
    <font>
      <sz val="10"/>
      <name val="Calibri"/>
      <family val="2"/>
      <scheme val="minor"/>
    </font>
    <font>
      <b/>
      <sz val="10"/>
      <name val="Calibri"/>
      <family val="2"/>
      <scheme val="minor"/>
    </font>
    <font>
      <sz val="11"/>
      <color rgb="FF9C0006"/>
      <name val="Calibri"/>
      <family val="2"/>
      <scheme val="minor"/>
    </font>
    <font>
      <sz val="11"/>
      <color rgb="FFFF0000"/>
      <name val="Calibri"/>
      <family val="2"/>
      <scheme val="minor"/>
    </font>
    <font>
      <b/>
      <sz val="11"/>
      <color rgb="FFFF0000"/>
      <name val="Calibri"/>
      <family val="2"/>
      <scheme val="minor"/>
    </font>
    <font>
      <b/>
      <sz val="9"/>
      <name val="Arial"/>
      <family val="2"/>
    </font>
    <font>
      <sz val="11"/>
      <name val="Arial"/>
      <family val="2"/>
    </font>
    <font>
      <sz val="9"/>
      <color indexed="81"/>
      <name val="Tahoma"/>
      <family val="2"/>
    </font>
    <font>
      <u/>
      <sz val="10"/>
      <color theme="10"/>
      <name val="Arial"/>
      <family val="2"/>
    </font>
    <font>
      <sz val="10"/>
      <color rgb="FFE05252"/>
      <name val="Arial"/>
      <family val="2"/>
    </font>
  </fonts>
  <fills count="8">
    <fill>
      <patternFill patternType="none"/>
    </fill>
    <fill>
      <patternFill patternType="gray125"/>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theme="2" tint="-9.9978637043366805E-2"/>
        <bgColor indexed="64"/>
      </patternFill>
    </fill>
    <fill>
      <patternFill patternType="solid">
        <fgColor rgb="FFFFFF00"/>
        <bgColor indexed="64"/>
      </patternFill>
    </fill>
    <fill>
      <patternFill patternType="solid">
        <fgColor rgb="FFFFFFCC"/>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2" fillId="2" borderId="0"/>
    <xf numFmtId="9" fontId="3" fillId="0" borderId="0" applyFont="0" applyFill="0" applyBorder="0" applyAlignment="0" applyProtection="0"/>
    <xf numFmtId="0" fontId="4" fillId="3" borderId="0" applyNumberFormat="0" applyBorder="0" applyAlignment="0" applyProtection="0"/>
    <xf numFmtId="0" fontId="9" fillId="4" borderId="0" applyNumberFormat="0" applyBorder="0" applyAlignment="0" applyProtection="0"/>
    <xf numFmtId="0" fontId="15" fillId="0" borderId="0" applyNumberFormat="0" applyFill="0" applyBorder="0" applyAlignment="0" applyProtection="0"/>
  </cellStyleXfs>
  <cellXfs count="122">
    <xf numFmtId="0" fontId="0" fillId="0" borderId="0" xfId="0"/>
    <xf numFmtId="0" fontId="5" fillId="0" borderId="0" xfId="0" applyFont="1" applyFill="1" applyBorder="1"/>
    <xf numFmtId="0" fontId="5" fillId="0" borderId="0" xfId="0" applyFont="1" applyFill="1" applyBorder="1" applyAlignment="1">
      <alignment horizontal="center"/>
    </xf>
    <xf numFmtId="0" fontId="7" fillId="0" borderId="0" xfId="0" applyFont="1" applyFill="1"/>
    <xf numFmtId="0" fontId="6" fillId="0" borderId="0" xfId="0" applyFont="1"/>
    <xf numFmtId="0" fontId="6" fillId="0" borderId="0" xfId="0" applyFont="1" applyFill="1" applyBorder="1"/>
    <xf numFmtId="0" fontId="6" fillId="0" borderId="0" xfId="0" applyFont="1" applyFill="1" applyBorder="1" applyAlignment="1">
      <alignment horizontal="center"/>
    </xf>
    <xf numFmtId="0" fontId="5" fillId="0" borderId="0" xfId="0" applyFont="1"/>
    <xf numFmtId="0" fontId="11" fillId="0" borderId="0" xfId="0" applyFont="1" applyFill="1" applyBorder="1"/>
    <xf numFmtId="0" fontId="11" fillId="0" borderId="0" xfId="0" applyFont="1" applyFill="1" applyBorder="1" applyAlignment="1">
      <alignment horizontal="center"/>
    </xf>
    <xf numFmtId="164" fontId="5" fillId="0" borderId="0" xfId="0" applyNumberFormat="1" applyFont="1"/>
    <xf numFmtId="0" fontId="10" fillId="0" borderId="0" xfId="0" applyFont="1" applyFill="1" applyBorder="1" applyAlignment="1">
      <alignment horizontal="center"/>
    </xf>
    <xf numFmtId="0" fontId="10" fillId="0" borderId="0" xfId="0" applyFont="1" applyAlignment="1">
      <alignment horizontal="center"/>
    </xf>
    <xf numFmtId="164" fontId="5" fillId="0" borderId="0" xfId="2" applyNumberFormat="1" applyFont="1"/>
    <xf numFmtId="9" fontId="5" fillId="0" borderId="0" xfId="2" applyFont="1"/>
    <xf numFmtId="164" fontId="5" fillId="0" borderId="0" xfId="2" applyNumberFormat="1" applyFont="1" applyFill="1" applyBorder="1"/>
    <xf numFmtId="0" fontId="5" fillId="0" borderId="0" xfId="0" applyFont="1" applyFill="1" applyBorder="1" applyAlignment="1">
      <alignment horizontal="center" vertical="center"/>
    </xf>
    <xf numFmtId="0" fontId="5" fillId="0" borderId="0" xfId="0" applyFont="1" applyAlignment="1">
      <alignment horizontal="center" vertical="center"/>
    </xf>
    <xf numFmtId="0" fontId="10" fillId="0" borderId="0" xfId="0" applyFont="1" applyAlignment="1">
      <alignment horizontal="center" vertical="center"/>
    </xf>
    <xf numFmtId="9" fontId="5" fillId="0" borderId="0" xfId="2" applyFont="1" applyFill="1" applyBorder="1"/>
    <xf numFmtId="0" fontId="8" fillId="0" borderId="0" xfId="0" applyFont="1" applyAlignment="1">
      <alignment horizontal="center"/>
    </xf>
    <xf numFmtId="0" fontId="0" fillId="0" borderId="0" xfId="0" applyAlignment="1"/>
    <xf numFmtId="0" fontId="12" fillId="0" borderId="1" xfId="0" applyFont="1" applyBorder="1" applyAlignment="1"/>
    <xf numFmtId="164" fontId="5" fillId="0" borderId="0" xfId="0" applyNumberFormat="1" applyFont="1" applyFill="1" applyBorder="1"/>
    <xf numFmtId="164" fontId="5" fillId="0" borderId="0" xfId="2" applyNumberFormat="1" applyFont="1" applyFill="1" applyBorder="1" applyAlignment="1">
      <alignment horizontal="center"/>
    </xf>
    <xf numFmtId="0" fontId="3" fillId="0" borderId="0" xfId="0" applyFont="1" applyAlignment="1"/>
    <xf numFmtId="0" fontId="6" fillId="0" borderId="0" xfId="0" applyFont="1" applyBorder="1"/>
    <xf numFmtId="0" fontId="5" fillId="0" borderId="0" xfId="0" applyFont="1" applyBorder="1"/>
    <xf numFmtId="0" fontId="6" fillId="0" borderId="0" xfId="0" applyFont="1" applyBorder="1" applyAlignment="1">
      <alignment horizontal="center"/>
    </xf>
    <xf numFmtId="0" fontId="5" fillId="0" borderId="0" xfId="0" applyFont="1" applyBorder="1" applyAlignment="1">
      <alignment horizontal="center"/>
    </xf>
    <xf numFmtId="9" fontId="5" fillId="0" borderId="0" xfId="2" applyFont="1" applyBorder="1"/>
    <xf numFmtId="2" fontId="5" fillId="0" borderId="0" xfId="0" applyNumberFormat="1" applyFont="1" applyBorder="1"/>
    <xf numFmtId="0" fontId="0" fillId="0" borderId="0" xfId="0" applyBorder="1"/>
    <xf numFmtId="164" fontId="5" fillId="0" borderId="0" xfId="0" applyNumberFormat="1" applyFont="1" applyBorder="1"/>
    <xf numFmtId="164" fontId="5" fillId="0" borderId="0" xfId="2" applyNumberFormat="1" applyFont="1" applyBorder="1" applyAlignment="1">
      <alignment horizontal="center"/>
    </xf>
    <xf numFmtId="164" fontId="5" fillId="0" borderId="0" xfId="2" applyNumberFormat="1" applyFont="1" applyBorder="1"/>
    <xf numFmtId="164" fontId="5" fillId="0" borderId="0" xfId="0" applyNumberFormat="1" applyFont="1" applyBorder="1" applyAlignment="1">
      <alignment horizontal="center"/>
    </xf>
    <xf numFmtId="9" fontId="5" fillId="0" borderId="0" xfId="0" applyNumberFormat="1" applyFont="1" applyBorder="1"/>
    <xf numFmtId="166" fontId="5" fillId="0" borderId="0" xfId="2" applyNumberFormat="1" applyFont="1" applyFill="1" applyBorder="1"/>
    <xf numFmtId="0" fontId="6" fillId="0" borderId="0" xfId="0" applyFont="1" applyAlignment="1">
      <alignment horizontal="left" vertical="center"/>
    </xf>
    <xf numFmtId="0" fontId="6" fillId="0" borderId="0" xfId="0" applyFont="1" applyFill="1" applyAlignment="1">
      <alignment horizontal="left" vertical="center"/>
    </xf>
    <xf numFmtId="0" fontId="5" fillId="0" borderId="0" xfId="0" applyFont="1" applyAlignment="1">
      <alignment horizontal="left" vertical="center"/>
    </xf>
    <xf numFmtId="0" fontId="5" fillId="0" borderId="0" xfId="0" applyFont="1" applyFill="1" applyAlignment="1">
      <alignment horizontal="left" vertical="center"/>
    </xf>
    <xf numFmtId="2" fontId="6" fillId="0" borderId="0" xfId="0" applyNumberFormat="1" applyFont="1" applyFill="1" applyAlignment="1">
      <alignment horizontal="left" vertical="center"/>
    </xf>
    <xf numFmtId="2" fontId="5" fillId="0" borderId="0" xfId="0" applyNumberFormat="1" applyFont="1" applyFill="1" applyAlignment="1">
      <alignment horizontal="left" vertical="center"/>
    </xf>
    <xf numFmtId="2" fontId="5" fillId="0" borderId="0" xfId="2" applyNumberFormat="1" applyFont="1" applyFill="1" applyAlignment="1">
      <alignment horizontal="left" vertical="center"/>
    </xf>
    <xf numFmtId="0" fontId="5" fillId="0" borderId="0" xfId="3" applyFont="1" applyFill="1" applyAlignment="1">
      <alignment horizontal="left" vertical="center"/>
    </xf>
    <xf numFmtId="2" fontId="5" fillId="0" borderId="0" xfId="3" applyNumberFormat="1" applyFont="1" applyFill="1" applyAlignment="1">
      <alignment horizontal="left" vertical="center"/>
    </xf>
    <xf numFmtId="0" fontId="5" fillId="0" borderId="0" xfId="4" applyFont="1" applyFill="1" applyAlignment="1">
      <alignment horizontal="left" vertical="center"/>
    </xf>
    <xf numFmtId="2" fontId="5" fillId="0" borderId="0" xfId="4" applyNumberFormat="1" applyFont="1" applyFill="1" applyAlignment="1">
      <alignment horizontal="left" vertical="center"/>
    </xf>
    <xf numFmtId="0" fontId="3" fillId="0" borderId="0" xfId="0" applyFont="1"/>
    <xf numFmtId="0" fontId="5" fillId="0" borderId="0" xfId="0" applyNumberFormat="1" applyFont="1" applyBorder="1"/>
    <xf numFmtId="0" fontId="13" fillId="0" borderId="0" xfId="0" applyFont="1" applyAlignment="1"/>
    <xf numFmtId="0" fontId="0" fillId="0" borderId="0" xfId="0" applyFill="1"/>
    <xf numFmtId="2" fontId="5" fillId="0" borderId="0" xfId="0" applyNumberFormat="1" applyFont="1" applyFill="1" applyBorder="1"/>
    <xf numFmtId="0" fontId="6" fillId="5" borderId="0" xfId="0" applyFont="1" applyFill="1" applyBorder="1" applyAlignment="1">
      <alignment horizontal="center"/>
    </xf>
    <xf numFmtId="1" fontId="5" fillId="0" borderId="0" xfId="0" applyNumberFormat="1" applyFont="1" applyFill="1" applyBorder="1"/>
    <xf numFmtId="1" fontId="6" fillId="0" borderId="0" xfId="0" applyNumberFormat="1" applyFont="1" applyFill="1" applyBorder="1" applyAlignment="1">
      <alignment horizontal="center"/>
    </xf>
    <xf numFmtId="1" fontId="5" fillId="0" borderId="0" xfId="0" applyNumberFormat="1" applyFont="1"/>
    <xf numFmtId="0" fontId="10" fillId="0" borderId="0" xfId="0" applyFont="1" applyFill="1" applyAlignment="1">
      <alignment horizontal="left" vertical="center"/>
    </xf>
    <xf numFmtId="2" fontId="6" fillId="0" borderId="0" xfId="0" applyNumberFormat="1" applyFont="1" applyFill="1" applyAlignment="1">
      <alignment vertical="center"/>
    </xf>
    <xf numFmtId="1" fontId="6" fillId="0" borderId="0" xfId="0" applyNumberFormat="1" applyFont="1" applyFill="1" applyAlignment="1">
      <alignment vertical="center"/>
    </xf>
    <xf numFmtId="0" fontId="6" fillId="0" borderId="0" xfId="0" applyNumberFormat="1" applyFont="1" applyFill="1" applyAlignment="1">
      <alignment vertical="center"/>
    </xf>
    <xf numFmtId="2" fontId="5" fillId="0" borderId="0" xfId="0" applyNumberFormat="1" applyFont="1" applyFill="1" applyAlignment="1">
      <alignment vertical="center"/>
    </xf>
    <xf numFmtId="1" fontId="5" fillId="0" borderId="0" xfId="0" applyNumberFormat="1" applyFont="1" applyFill="1" applyAlignment="1">
      <alignment vertical="center"/>
    </xf>
    <xf numFmtId="0" fontId="5" fillId="0" borderId="0" xfId="0" applyNumberFormat="1" applyFont="1" applyFill="1" applyAlignment="1">
      <alignment vertical="center"/>
    </xf>
    <xf numFmtId="0" fontId="5" fillId="0" borderId="0" xfId="0" applyFont="1" applyFill="1" applyAlignment="1">
      <alignment vertical="center"/>
    </xf>
    <xf numFmtId="2" fontId="5" fillId="0" borderId="0" xfId="2" applyNumberFormat="1" applyFont="1" applyFill="1" applyAlignment="1">
      <alignment vertical="center"/>
    </xf>
    <xf numFmtId="2" fontId="5" fillId="0" borderId="0" xfId="3" applyNumberFormat="1" applyFont="1" applyFill="1" applyAlignment="1">
      <alignment vertical="center"/>
    </xf>
    <xf numFmtId="1" fontId="5" fillId="0" borderId="0" xfId="3" applyNumberFormat="1" applyFont="1" applyFill="1" applyAlignment="1">
      <alignment vertical="center"/>
    </xf>
    <xf numFmtId="0" fontId="5" fillId="0" borderId="0" xfId="3" applyFont="1" applyFill="1" applyAlignment="1">
      <alignment vertical="center"/>
    </xf>
    <xf numFmtId="2" fontId="5" fillId="0" borderId="0" xfId="2" applyNumberFormat="1" applyFont="1" applyBorder="1" applyAlignment="1"/>
    <xf numFmtId="0" fontId="5" fillId="0" borderId="0" xfId="0" applyFont="1" applyBorder="1" applyAlignment="1"/>
    <xf numFmtId="165" fontId="5" fillId="0" borderId="0" xfId="0" applyNumberFormat="1" applyFont="1" applyFill="1" applyAlignment="1">
      <alignment vertical="center"/>
    </xf>
    <xf numFmtId="2" fontId="5" fillId="0" borderId="0" xfId="4" applyNumberFormat="1" applyFont="1" applyFill="1" applyAlignment="1">
      <alignment vertical="center"/>
    </xf>
    <xf numFmtId="1" fontId="5" fillId="0" borderId="0" xfId="4" applyNumberFormat="1" applyFont="1" applyFill="1" applyAlignment="1">
      <alignment vertical="center"/>
    </xf>
    <xf numFmtId="0" fontId="5" fillId="0" borderId="0" xfId="4" applyFont="1" applyFill="1" applyAlignment="1">
      <alignment vertical="center"/>
    </xf>
    <xf numFmtId="164" fontId="0" fillId="0" borderId="0" xfId="2" applyNumberFormat="1" applyFont="1"/>
    <xf numFmtId="0" fontId="0" fillId="0" borderId="0" xfId="0" applyAlignment="1">
      <alignment horizontal="left"/>
    </xf>
    <xf numFmtId="0" fontId="3" fillId="0" borderId="1" xfId="0" applyFont="1" applyBorder="1" applyAlignment="1">
      <alignment wrapText="1"/>
    </xf>
    <xf numFmtId="0" fontId="3" fillId="0" borderId="1" xfId="0" applyFont="1" applyBorder="1" applyAlignment="1">
      <alignment horizontal="right" wrapText="1"/>
    </xf>
    <xf numFmtId="10" fontId="3" fillId="0" borderId="1" xfId="0" applyNumberFormat="1" applyFont="1" applyBorder="1" applyAlignment="1">
      <alignment horizontal="right" wrapText="1"/>
    </xf>
    <xf numFmtId="9" fontId="0" fillId="0" borderId="0" xfId="2" applyFont="1"/>
    <xf numFmtId="1" fontId="6" fillId="0" borderId="0" xfId="0" applyNumberFormat="1" applyFont="1" applyFill="1" applyAlignment="1">
      <alignment horizontal="right" vertical="center"/>
    </xf>
    <xf numFmtId="2" fontId="6" fillId="0" borderId="0" xfId="0" applyNumberFormat="1" applyFont="1" applyFill="1" applyAlignment="1">
      <alignment horizontal="right" vertical="center"/>
    </xf>
    <xf numFmtId="0" fontId="3" fillId="0" borderId="1" xfId="0" applyFont="1" applyBorder="1" applyAlignment="1">
      <alignment vertical="top"/>
    </xf>
    <xf numFmtId="0" fontId="3" fillId="0" borderId="1" xfId="0" applyFont="1" applyBorder="1" applyAlignment="1"/>
    <xf numFmtId="0" fontId="3" fillId="0" borderId="0" xfId="0" applyFont="1" applyAlignment="1">
      <alignment horizontal="left"/>
    </xf>
    <xf numFmtId="0" fontId="3" fillId="7" borderId="1" xfId="0" applyFont="1" applyFill="1" applyBorder="1" applyAlignment="1">
      <alignment wrapText="1"/>
    </xf>
    <xf numFmtId="0" fontId="3" fillId="7" borderId="1" xfId="0" applyFont="1" applyFill="1" applyBorder="1" applyAlignment="1">
      <alignment horizontal="right" wrapText="1"/>
    </xf>
    <xf numFmtId="10" fontId="3" fillId="7" borderId="1" xfId="0" applyNumberFormat="1" applyFont="1" applyFill="1" applyBorder="1" applyAlignment="1">
      <alignment horizontal="right" wrapText="1"/>
    </xf>
    <xf numFmtId="0" fontId="3" fillId="0" borderId="1" xfId="0" applyFont="1" applyFill="1" applyBorder="1" applyAlignment="1">
      <alignment wrapText="1"/>
    </xf>
    <xf numFmtId="0" fontId="3" fillId="0" borderId="0" xfId="0" applyFont="1" applyBorder="1" applyAlignment="1">
      <alignment vertical="top"/>
    </xf>
    <xf numFmtId="0" fontId="2" fillId="2" borderId="0" xfId="1"/>
    <xf numFmtId="0" fontId="11" fillId="0" borderId="0" xfId="0" applyFont="1" applyAlignment="1">
      <alignment horizontal="center"/>
    </xf>
    <xf numFmtId="2" fontId="5" fillId="0" borderId="0" xfId="0" applyNumberFormat="1" applyFont="1"/>
    <xf numFmtId="2" fontId="2" fillId="2" borderId="0" xfId="1" applyNumberFormat="1"/>
    <xf numFmtId="164" fontId="2" fillId="2" borderId="0" xfId="1" applyNumberFormat="1"/>
    <xf numFmtId="0" fontId="5" fillId="0" borderId="0" xfId="0" applyNumberFormat="1" applyFont="1" applyFill="1" applyBorder="1"/>
    <xf numFmtId="0" fontId="6" fillId="5" borderId="0" xfId="0" applyNumberFormat="1" applyFont="1" applyFill="1" applyBorder="1" applyAlignment="1">
      <alignment horizontal="center"/>
    </xf>
    <xf numFmtId="0" fontId="2" fillId="2" borderId="0" xfId="1" applyNumberFormat="1"/>
    <xf numFmtId="0" fontId="5" fillId="0" borderId="0" xfId="0" applyNumberFormat="1" applyFont="1"/>
    <xf numFmtId="0" fontId="9" fillId="4" borderId="0" xfId="4" applyBorder="1"/>
    <xf numFmtId="0" fontId="9" fillId="4" borderId="0" xfId="4" applyAlignment="1">
      <alignment horizontal="left"/>
    </xf>
    <xf numFmtId="0" fontId="9" fillId="4" borderId="0" xfId="4" applyBorder="1" applyAlignment="1">
      <alignment vertical="top"/>
    </xf>
    <xf numFmtId="164" fontId="9" fillId="4" borderId="0" xfId="4" applyNumberFormat="1" applyBorder="1"/>
    <xf numFmtId="0" fontId="9" fillId="4" borderId="0" xfId="4"/>
    <xf numFmtId="164" fontId="9" fillId="4" borderId="0" xfId="4" applyNumberFormat="1"/>
    <xf numFmtId="0" fontId="9" fillId="4" borderId="0" xfId="4" applyBorder="1" applyAlignment="1">
      <alignment horizontal="center" vertical="center"/>
    </xf>
    <xf numFmtId="0" fontId="9" fillId="4" borderId="0" xfId="4" applyAlignment="1">
      <alignment horizontal="center" vertical="center"/>
    </xf>
    <xf numFmtId="9" fontId="9" fillId="4" borderId="0" xfId="4" applyNumberFormat="1"/>
    <xf numFmtId="0" fontId="2" fillId="2" borderId="0" xfId="1" applyAlignment="1">
      <alignment horizontal="center"/>
    </xf>
    <xf numFmtId="0" fontId="16" fillId="7" borderId="1" xfId="0" applyFont="1" applyFill="1" applyBorder="1" applyAlignment="1">
      <alignment wrapText="1"/>
    </xf>
    <xf numFmtId="0" fontId="16" fillId="7" borderId="1" xfId="0" applyFont="1" applyFill="1" applyBorder="1" applyAlignment="1">
      <alignment horizontal="right" wrapText="1"/>
    </xf>
    <xf numFmtId="10" fontId="16" fillId="7" borderId="1" xfId="0" applyNumberFormat="1" applyFont="1" applyFill="1" applyBorder="1" applyAlignment="1">
      <alignment horizontal="right" wrapText="1"/>
    </xf>
    <xf numFmtId="0" fontId="16" fillId="0" borderId="1" xfId="0" applyFont="1" applyBorder="1" applyAlignment="1">
      <alignment wrapText="1"/>
    </xf>
    <xf numFmtId="0" fontId="16" fillId="0" borderId="1" xfId="0" applyFont="1" applyBorder="1" applyAlignment="1">
      <alignment horizontal="right" wrapText="1"/>
    </xf>
    <xf numFmtId="10" fontId="16" fillId="0" borderId="1" xfId="0" applyNumberFormat="1" applyFont="1" applyBorder="1" applyAlignment="1">
      <alignment horizontal="right" wrapText="1"/>
    </xf>
    <xf numFmtId="0" fontId="15" fillId="7" borderId="1" xfId="5" applyFill="1" applyBorder="1" applyAlignment="1">
      <alignment wrapText="1"/>
    </xf>
    <xf numFmtId="0" fontId="5" fillId="0" borderId="0" xfId="0" applyFont="1" applyBorder="1" applyAlignment="1">
      <alignment horizontal="left"/>
    </xf>
    <xf numFmtId="0" fontId="5" fillId="6" borderId="0" xfId="0" applyFont="1" applyFill="1" applyAlignment="1">
      <alignment horizontal="left" vertical="center"/>
    </xf>
    <xf numFmtId="0" fontId="5" fillId="0" borderId="0" xfId="0" applyFont="1" applyFill="1" applyBorder="1" applyAlignment="1"/>
  </cellXfs>
  <cellStyles count="6">
    <cellStyle name="Bad" xfId="4" builtinId="27"/>
    <cellStyle name="Dropped" xfId="1"/>
    <cellStyle name="Good" xfId="3" builtinId="26"/>
    <cellStyle name="Hyperlink" xfId="5" builtinId="8"/>
    <cellStyle name="Normal" xfId="0" builtinId="0"/>
    <cellStyle name="Percent" xfId="2" builtinId="5"/>
  </cellStyles>
  <dxfs count="2">
    <dxf>
      <font>
        <b/>
        <i val="0"/>
        <color rgb="FF00B050"/>
      </font>
    </dxf>
    <dxf>
      <font>
        <b/>
        <i val="0"/>
        <color rgb="FF00B05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stampa445@myemail.northland.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pageSetUpPr fitToPage="1"/>
  </sheetPr>
  <dimension ref="A1:AM32"/>
  <sheetViews>
    <sheetView tabSelected="1" zoomScale="90" zoomScaleNormal="90" workbookViewId="0">
      <pane xSplit="4" ySplit="3" topLeftCell="E4" activePane="bottomRight" state="frozen"/>
      <selection pane="topRight" activeCell="E1" sqref="E1"/>
      <selection pane="bottomLeft" activeCell="A4" sqref="A4"/>
      <selection pane="bottomRight" activeCell="V30" sqref="V30"/>
    </sheetView>
  </sheetViews>
  <sheetFormatPr defaultColWidth="9" defaultRowHeight="15" x14ac:dyDescent="0.25"/>
  <cols>
    <col min="1" max="1" width="4.7109375" style="27" customWidth="1"/>
    <col min="2" max="2" width="3.85546875" style="27" bestFit="1" customWidth="1"/>
    <col min="3" max="3" width="14" style="32" bestFit="1" customWidth="1"/>
    <col min="4" max="4" width="9.7109375" style="32" bestFit="1" customWidth="1"/>
    <col min="5" max="5" width="1.7109375" style="27" customWidth="1"/>
    <col min="6" max="6" width="7.42578125" style="33" customWidth="1"/>
    <col min="7" max="7" width="6" style="27" customWidth="1"/>
    <col min="8" max="8" width="6.140625" style="29" bestFit="1" customWidth="1"/>
    <col min="9" max="9" width="1.28515625" style="27" customWidth="1"/>
    <col min="10" max="16" width="6" style="27" customWidth="1"/>
    <col min="17" max="17" width="6" style="33" customWidth="1"/>
    <col min="18" max="18" width="2.28515625" style="27" customWidth="1"/>
    <col min="19" max="19" width="7.85546875" style="27" bestFit="1" customWidth="1"/>
    <col min="20" max="20" width="7.140625" style="27" customWidth="1"/>
    <col min="21" max="21" width="6.7109375" style="34" bestFit="1" customWidth="1"/>
    <col min="22" max="22" width="6.7109375" style="35" bestFit="1" customWidth="1"/>
    <col min="23" max="23" width="19.5703125" style="27" bestFit="1" customWidth="1"/>
    <col min="24" max="24" width="1.85546875" style="27" customWidth="1"/>
    <col min="25" max="31" width="9.7109375" style="27" customWidth="1"/>
    <col min="32" max="32" width="1.42578125" style="27" customWidth="1"/>
    <col min="33" max="33" width="6.140625" style="27" customWidth="1"/>
    <col min="34" max="34" width="6.140625" style="29" customWidth="1"/>
    <col min="35" max="35" width="5" style="27" customWidth="1"/>
    <col min="36" max="36" width="7.5703125" style="29" customWidth="1"/>
    <col min="37" max="39" width="7.5703125" style="27" customWidth="1"/>
    <col min="40" max="16384" width="9" style="27"/>
  </cols>
  <sheetData>
    <row r="1" spans="1:39" x14ac:dyDescent="0.25">
      <c r="C1" s="27"/>
      <c r="D1" s="27"/>
      <c r="J1" s="27">
        <v>1</v>
      </c>
      <c r="K1" s="27">
        <v>1</v>
      </c>
      <c r="L1" s="27">
        <v>1</v>
      </c>
      <c r="M1" s="27">
        <v>1</v>
      </c>
      <c r="N1" s="27">
        <v>1</v>
      </c>
      <c r="O1" s="27">
        <v>1</v>
      </c>
      <c r="P1" s="27">
        <v>1</v>
      </c>
      <c r="AA1" s="27">
        <f>COUNTA(AA4:AA4)</f>
        <v>1</v>
      </c>
    </row>
    <row r="2" spans="1:39" x14ac:dyDescent="0.25">
      <c r="A2" s="27">
        <f>SUM(A4:A32)</f>
        <v>26</v>
      </c>
      <c r="C2" s="27"/>
      <c r="D2" s="27"/>
      <c r="F2" s="51">
        <f>J2*J1+K2*K1+L2*L1+M2*M1+N2*N1+O2*O1+P2*P1</f>
        <v>1</v>
      </c>
      <c r="J2" s="27">
        <v>0.1</v>
      </c>
      <c r="K2" s="27">
        <v>0.1</v>
      </c>
      <c r="L2" s="27">
        <v>0.15</v>
      </c>
      <c r="M2" s="27">
        <v>0.125</v>
      </c>
      <c r="N2" s="27">
        <v>0.125</v>
      </c>
      <c r="O2" s="27">
        <v>0.1</v>
      </c>
      <c r="P2" s="27">
        <v>0.3</v>
      </c>
      <c r="S2" s="34" t="s">
        <v>14</v>
      </c>
      <c r="AG2" s="27" t="s">
        <v>891</v>
      </c>
      <c r="AJ2" s="119" t="s">
        <v>892</v>
      </c>
    </row>
    <row r="3" spans="1:39" x14ac:dyDescent="0.25">
      <c r="A3" s="27" t="s">
        <v>8</v>
      </c>
      <c r="B3" s="27" t="s">
        <v>17</v>
      </c>
      <c r="C3" s="27" t="s">
        <v>0</v>
      </c>
      <c r="D3" s="27" t="s">
        <v>69</v>
      </c>
      <c r="F3" s="36" t="s">
        <v>2</v>
      </c>
      <c r="G3" s="29" t="s">
        <v>9</v>
      </c>
      <c r="H3" s="29" t="s">
        <v>10</v>
      </c>
      <c r="I3" s="29"/>
      <c r="J3" s="29" t="s">
        <v>685</v>
      </c>
      <c r="K3" s="29" t="s">
        <v>581</v>
      </c>
      <c r="L3" s="29" t="s">
        <v>5</v>
      </c>
      <c r="M3" s="29" t="s">
        <v>6</v>
      </c>
      <c r="N3" s="29" t="s">
        <v>683</v>
      </c>
      <c r="O3" s="29" t="s">
        <v>684</v>
      </c>
      <c r="P3" s="29" t="s">
        <v>7</v>
      </c>
      <c r="Q3" s="36" t="s">
        <v>471</v>
      </c>
      <c r="R3" s="29"/>
      <c r="S3" s="29" t="s">
        <v>685</v>
      </c>
      <c r="T3" s="29" t="s">
        <v>717</v>
      </c>
      <c r="U3" s="34" t="s">
        <v>897</v>
      </c>
      <c r="V3" s="34" t="s">
        <v>473</v>
      </c>
      <c r="W3" s="29" t="s">
        <v>16</v>
      </c>
      <c r="X3" s="29"/>
      <c r="Y3" s="29" t="s">
        <v>365</v>
      </c>
      <c r="Z3" s="29" t="s">
        <v>548</v>
      </c>
      <c r="AA3" s="29" t="s">
        <v>582</v>
      </c>
      <c r="AB3" s="29" t="s">
        <v>827</v>
      </c>
      <c r="AC3" s="29" t="s">
        <v>718</v>
      </c>
      <c r="AD3" s="29" t="s">
        <v>719</v>
      </c>
      <c r="AE3" s="29" t="s">
        <v>676</v>
      </c>
      <c r="AG3" s="27" t="s">
        <v>549</v>
      </c>
      <c r="AJ3" s="29" t="s">
        <v>893</v>
      </c>
      <c r="AK3" s="27" t="s">
        <v>894</v>
      </c>
      <c r="AL3" s="27" t="s">
        <v>895</v>
      </c>
      <c r="AM3" s="27" t="s">
        <v>896</v>
      </c>
    </row>
    <row r="4" spans="1:39" x14ac:dyDescent="0.25">
      <c r="A4" s="27">
        <v>1</v>
      </c>
      <c r="B4" s="27">
        <v>1</v>
      </c>
      <c r="C4" s="78" t="s">
        <v>686</v>
      </c>
      <c r="D4" s="92" t="s">
        <v>667</v>
      </c>
      <c r="F4" s="35">
        <f>(J4*$J$2+K4*$K$2+L4*$L$2+M4*$M$2+N4*$N$2+O4*$O$2+P4*$P$2)/$F$2+Q4</f>
        <v>0.60881051244599527</v>
      </c>
      <c r="G4" s="27">
        <f t="shared" ref="G4:G32" si="0">RANK(F4,$F$4:$F$32)</f>
        <v>22</v>
      </c>
      <c r="H4" s="29" t="s">
        <v>76</v>
      </c>
      <c r="J4" s="37">
        <f>IF(AA4="YES",PrepCheck!D4,PrepCheck!C4)</f>
        <v>0.76384799999999986</v>
      </c>
      <c r="K4" s="37">
        <f>IF(AA4="YES",Participation!D4,Participation!C4)</f>
        <v>0.90441176470588236</v>
      </c>
      <c r="L4" s="30">
        <f>LARGE($AJ4:$AM4,1)</f>
        <v>0.78500000000000003</v>
      </c>
      <c r="M4" s="30">
        <f>LARGE($AJ4:$AM4,2)</f>
        <v>0.75541666666666663</v>
      </c>
      <c r="N4" s="30">
        <f>LARGE($AJ4:$AM4,3)</f>
        <v>0.53676470588235292</v>
      </c>
      <c r="O4" s="30">
        <f>LARGE($AJ4:$AM4,4)</f>
        <v>0</v>
      </c>
      <c r="P4" s="30">
        <f>Final!I4</f>
        <v>0.5423728813559322</v>
      </c>
      <c r="Q4" s="35"/>
      <c r="S4" s="33">
        <f>(F4*$F$2-J4*$J$2)/($F$2-$J$2)</f>
        <v>0.59158412493999468</v>
      </c>
      <c r="T4" s="33" t="str">
        <f>IF(S4-F4&lt;0,"",S4-F4)</f>
        <v/>
      </c>
      <c r="U4" s="33">
        <f>($F4*$F$2-O4*$O$2)/($F$2-$O$2)</f>
        <v>0.67645612493999474</v>
      </c>
      <c r="V4" s="35">
        <f>IF(U4="","",U4-F4)</f>
        <v>6.7645612493999474E-2</v>
      </c>
      <c r="AA4" s="27" t="s">
        <v>739</v>
      </c>
      <c r="AC4" s="27" t="s">
        <v>854</v>
      </c>
      <c r="AG4" s="35">
        <v>0.82411181917211329</v>
      </c>
      <c r="AH4" s="29" t="s">
        <v>83</v>
      </c>
      <c r="AI4" s="30"/>
      <c r="AJ4" s="34">
        <f>'MT1'!H4</f>
        <v>0.78500000000000003</v>
      </c>
      <c r="AK4" s="35">
        <f>'MT2'!H4</f>
        <v>0.75541666666666663</v>
      </c>
      <c r="AL4" s="35">
        <f>'MT3'!H4</f>
        <v>0</v>
      </c>
      <c r="AM4" s="35">
        <f>'MT4'!H4</f>
        <v>0.53676470588235292</v>
      </c>
    </row>
    <row r="5" spans="1:39" s="93" customFormat="1" x14ac:dyDescent="0.25">
      <c r="A5" s="93">
        <v>0</v>
      </c>
      <c r="B5" s="93">
        <v>1</v>
      </c>
      <c r="C5" s="93" t="s">
        <v>687</v>
      </c>
      <c r="D5" s="93" t="s">
        <v>688</v>
      </c>
      <c r="T5" s="97"/>
      <c r="Y5" s="93">
        <v>1</v>
      </c>
      <c r="AC5" s="93" t="s">
        <v>854</v>
      </c>
      <c r="AE5" s="93" t="s">
        <v>854</v>
      </c>
      <c r="AG5" s="93">
        <v>0.32997230003112354</v>
      </c>
      <c r="AH5" s="93" t="s">
        <v>18</v>
      </c>
    </row>
    <row r="6" spans="1:39" x14ac:dyDescent="0.25">
      <c r="A6" s="27">
        <v>1</v>
      </c>
      <c r="B6" s="27">
        <v>1</v>
      </c>
      <c r="C6" s="78" t="s">
        <v>689</v>
      </c>
      <c r="D6" s="92" t="s">
        <v>770</v>
      </c>
      <c r="F6" s="35">
        <f t="shared" ref="F6:F32" si="1">(J6*$J$2+K6*$K$2+L6*$L$2+M6*$M$2+N6*$N$2+O6*$O$2+P6*$P$2)/$F$2+Q6</f>
        <v>0.87033208503605286</v>
      </c>
      <c r="G6" s="27">
        <f t="shared" si="0"/>
        <v>9</v>
      </c>
      <c r="H6" s="29" t="s">
        <v>75</v>
      </c>
      <c r="J6" s="37">
        <f>IF(AA6="YES",PrepCheck!D6,PrepCheck!C6)</f>
        <v>0.8959793103448277</v>
      </c>
      <c r="K6" s="37">
        <f>IF(AA6="YES",Participation!D6,Participation!C6)</f>
        <v>0.95394736842105265</v>
      </c>
      <c r="L6" s="30">
        <f t="shared" ref="L6:L14" si="2">LARGE($AJ6:$AM6,1)</f>
        <v>0.96703296703296704</v>
      </c>
      <c r="M6" s="30">
        <f t="shared" ref="M6:M14" si="3">LARGE($AJ6:$AM6,2)</f>
        <v>0.95499999999999996</v>
      </c>
      <c r="N6" s="30">
        <f t="shared" ref="N6:N14" si="4">LARGE($AJ6:$AM6,3)</f>
        <v>0.9453125</v>
      </c>
      <c r="O6" s="30">
        <f t="shared" ref="O6:O14" si="5">LARGE($AJ6:$AM6,4)</f>
        <v>0.94270833333333337</v>
      </c>
      <c r="P6" s="30">
        <f>Final!I6</f>
        <v>0.69491525423728817</v>
      </c>
      <c r="Q6" s="35"/>
      <c r="S6" s="33">
        <f t="shared" ref="S6:S32" si="6">(F6*$F$2-J6*$J$2)/($F$2-$J$2)</f>
        <v>0.86748239333507782</v>
      </c>
      <c r="T6" s="33" t="str">
        <f t="shared" ref="T6:T14" si="7">IF(S6-F6&lt;0,"",S6-F6)</f>
        <v/>
      </c>
      <c r="U6" s="33">
        <f t="shared" ref="U6:U14" si="8">($F6*$F$2-O6*$O$2)/($F$2-$O$2)</f>
        <v>0.86229027966968841</v>
      </c>
      <c r="V6" s="35">
        <f t="shared" ref="V6:V14" si="9">IF(U6="","",U6-F6)</f>
        <v>-8.0418053663644518E-3</v>
      </c>
      <c r="AG6" s="35">
        <v>0.93795919312169307</v>
      </c>
      <c r="AH6" s="29" t="s">
        <v>81</v>
      </c>
      <c r="AI6" s="30"/>
      <c r="AJ6" s="34">
        <f>'MT1'!H6</f>
        <v>0.95499999999999996</v>
      </c>
      <c r="AK6" s="35">
        <f>'MT2'!H6</f>
        <v>0.94270833333333337</v>
      </c>
      <c r="AL6" s="35">
        <f>'MT3'!H6</f>
        <v>0.96703296703296704</v>
      </c>
      <c r="AM6" s="35">
        <f>'MT4'!H6</f>
        <v>0.9453125</v>
      </c>
    </row>
    <row r="7" spans="1:39" customFormat="1" x14ac:dyDescent="0.25">
      <c r="A7">
        <v>1</v>
      </c>
      <c r="B7">
        <v>1</v>
      </c>
      <c r="C7" t="s">
        <v>690</v>
      </c>
      <c r="D7" t="s">
        <v>63</v>
      </c>
      <c r="F7" s="35">
        <f t="shared" ref="F7" si="10">(J7*$J$2+K7*$K$2+L7*$L$2+M7*$M$2+N7*$N$2+O7*$O$2+P7*$P$2)/$F$2+Q7</f>
        <v>0.53995842769822711</v>
      </c>
      <c r="G7" s="27">
        <f t="shared" ref="G7" si="11">RANK(F7,$F$4:$F$32)</f>
        <v>24</v>
      </c>
      <c r="H7" s="29" t="s">
        <v>76</v>
      </c>
      <c r="I7" s="27"/>
      <c r="J7" s="37">
        <f>IF(AA7="YES",PrepCheck!D7,PrepCheck!C7)</f>
        <v>0.43448275862068964</v>
      </c>
      <c r="K7" s="37">
        <f>IF(AA7="YES",Participation!D7,Participation!C7)</f>
        <v>0.5</v>
      </c>
      <c r="L7" s="30">
        <f t="shared" si="2"/>
        <v>0.76</v>
      </c>
      <c r="M7" s="30">
        <f t="shared" si="3"/>
        <v>0.72395833333333337</v>
      </c>
      <c r="N7" s="30">
        <f t="shared" si="4"/>
        <v>0.59375</v>
      </c>
      <c r="O7" s="30">
        <f t="shared" si="5"/>
        <v>0</v>
      </c>
      <c r="P7" s="30">
        <f>Final!I7</f>
        <v>0.55932203389830504</v>
      </c>
      <c r="Q7" s="35"/>
      <c r="R7" s="27"/>
      <c r="S7" s="33">
        <f t="shared" ref="S7" si="12">(F7*$F$2-J7*$J$2)/($F$2-$J$2)</f>
        <v>0.55167794648462021</v>
      </c>
      <c r="T7" s="33">
        <f t="shared" si="7"/>
        <v>1.1719518786393102E-2</v>
      </c>
      <c r="U7" s="33">
        <f t="shared" si="8"/>
        <v>0.59995380855358571</v>
      </c>
      <c r="V7" s="35">
        <f t="shared" si="9"/>
        <v>5.9995380855358604E-2</v>
      </c>
      <c r="W7" s="27"/>
      <c r="X7" s="27"/>
      <c r="Y7" s="27"/>
      <c r="Z7" s="27"/>
      <c r="AA7" s="27"/>
      <c r="AB7" s="27"/>
      <c r="AC7" s="27"/>
      <c r="AD7" s="27"/>
      <c r="AE7" s="27"/>
      <c r="AF7" s="27"/>
      <c r="AG7" s="35">
        <v>0.93795919312169307</v>
      </c>
      <c r="AH7" s="29" t="s">
        <v>81</v>
      </c>
      <c r="AJ7" s="34">
        <f>'MT1'!H7</f>
        <v>0.76</v>
      </c>
      <c r="AK7" s="35">
        <f>'MT2'!H7</f>
        <v>0.72395833333333337</v>
      </c>
      <c r="AL7" s="35">
        <f>'MT3'!H7</f>
        <v>0</v>
      </c>
      <c r="AM7" s="35">
        <f>'MT4'!H7</f>
        <v>0.59375</v>
      </c>
    </row>
    <row r="8" spans="1:39" x14ac:dyDescent="0.25">
      <c r="A8" s="27">
        <v>1</v>
      </c>
      <c r="B8" s="27">
        <v>1</v>
      </c>
      <c r="C8" s="78" t="s">
        <v>691</v>
      </c>
      <c r="D8" s="92" t="s">
        <v>44</v>
      </c>
      <c r="F8" s="35">
        <f t="shared" si="1"/>
        <v>0.87006373059228914</v>
      </c>
      <c r="G8" s="27">
        <f t="shared" si="0"/>
        <v>11</v>
      </c>
      <c r="H8" s="29" t="s">
        <v>75</v>
      </c>
      <c r="J8" s="37">
        <f>IF(AA8="YES",PrepCheck!D8,PrepCheck!C8)</f>
        <v>0.97333200000000009</v>
      </c>
      <c r="K8" s="37">
        <f>IF(AA8="YES",Participation!D8,Participation!C8)</f>
        <v>1</v>
      </c>
      <c r="L8" s="30">
        <f t="shared" si="2"/>
        <v>0.97854166666666664</v>
      </c>
      <c r="M8" s="30">
        <f t="shared" si="3"/>
        <v>0.9375</v>
      </c>
      <c r="N8" s="30">
        <f t="shared" si="4"/>
        <v>0.84</v>
      </c>
      <c r="O8" s="30">
        <f t="shared" si="5"/>
        <v>0.80032967032967028</v>
      </c>
      <c r="P8" s="30">
        <f>Final!I8</f>
        <v>0.74576271186440679</v>
      </c>
      <c r="Q8" s="35"/>
      <c r="S8" s="33">
        <f t="shared" si="6"/>
        <v>0.85858947843587674</v>
      </c>
      <c r="T8" s="33" t="str">
        <f t="shared" si="7"/>
        <v/>
      </c>
      <c r="U8" s="33">
        <f t="shared" si="8"/>
        <v>0.87781195951035784</v>
      </c>
      <c r="V8" s="35">
        <f t="shared" si="9"/>
        <v>7.7482289180687003E-3</v>
      </c>
      <c r="AA8" s="27" t="s">
        <v>739</v>
      </c>
      <c r="AG8" s="35">
        <v>0.94959490740740737</v>
      </c>
      <c r="AH8" s="29" t="s">
        <v>79</v>
      </c>
      <c r="AI8" s="30"/>
      <c r="AJ8" s="34">
        <f>'MT1'!H8</f>
        <v>0.84</v>
      </c>
      <c r="AK8" s="35">
        <f>'MT2'!H8</f>
        <v>0.97854166666666664</v>
      </c>
      <c r="AL8" s="35">
        <f>'MT3'!H8</f>
        <v>0.80032967032967028</v>
      </c>
      <c r="AM8" s="35">
        <f>'MT4'!H8</f>
        <v>0.9375</v>
      </c>
    </row>
    <row r="9" spans="1:39" x14ac:dyDescent="0.25">
      <c r="A9" s="27">
        <v>1</v>
      </c>
      <c r="B9" s="27">
        <v>1</v>
      </c>
      <c r="C9" s="78" t="s">
        <v>692</v>
      </c>
      <c r="D9" s="92" t="s">
        <v>183</v>
      </c>
      <c r="F9" s="35">
        <f t="shared" si="1"/>
        <v>0.80038241585929026</v>
      </c>
      <c r="G9" s="27">
        <f t="shared" si="0"/>
        <v>12</v>
      </c>
      <c r="H9" s="29" t="s">
        <v>77</v>
      </c>
      <c r="J9" s="37">
        <f>IF(AA9="YES",PrepCheck!D9,PrepCheck!C9)</f>
        <v>0.87295199999999995</v>
      </c>
      <c r="K9" s="37">
        <f>IF(AA9="YES",Participation!D9,Participation!C9)</f>
        <v>1</v>
      </c>
      <c r="L9" s="30">
        <f t="shared" si="2"/>
        <v>0.94218750000000007</v>
      </c>
      <c r="M9" s="30">
        <f t="shared" si="3"/>
        <v>0.90500000000000003</v>
      </c>
      <c r="N9" s="30">
        <f t="shared" si="4"/>
        <v>0.81617647058823528</v>
      </c>
      <c r="O9" s="30">
        <f t="shared" si="5"/>
        <v>0.65934065934065933</v>
      </c>
      <c r="P9" s="30">
        <f>Final!I9</f>
        <v>0.63559322033898302</v>
      </c>
      <c r="Q9" s="35"/>
      <c r="S9" s="33">
        <f t="shared" si="6"/>
        <v>0.79231912873254473</v>
      </c>
      <c r="T9" s="33" t="str">
        <f t="shared" si="7"/>
        <v/>
      </c>
      <c r="U9" s="33">
        <f t="shared" si="8"/>
        <v>0.81605372213913818</v>
      </c>
      <c r="V9" s="35">
        <f t="shared" si="9"/>
        <v>1.5671306279847919E-2</v>
      </c>
      <c r="AA9" s="27" t="s">
        <v>739</v>
      </c>
      <c r="AG9" s="35">
        <v>0.93702986111111108</v>
      </c>
      <c r="AH9" s="29" t="s">
        <v>82</v>
      </c>
      <c r="AI9" s="30"/>
      <c r="AJ9" s="34">
        <f>'MT1'!H9</f>
        <v>0.90500000000000003</v>
      </c>
      <c r="AK9" s="35">
        <f>'MT2'!H9</f>
        <v>0.94218750000000007</v>
      </c>
      <c r="AL9" s="35">
        <f>'MT3'!H9</f>
        <v>0.65934065934065933</v>
      </c>
      <c r="AM9" s="35">
        <f>'MT4'!H9</f>
        <v>0.81617647058823528</v>
      </c>
    </row>
    <row r="10" spans="1:39" x14ac:dyDescent="0.25">
      <c r="A10" s="27">
        <v>1</v>
      </c>
      <c r="B10" s="27">
        <v>1</v>
      </c>
      <c r="C10" s="78" t="s">
        <v>693</v>
      </c>
      <c r="D10" s="92" t="s">
        <v>199</v>
      </c>
      <c r="F10" s="35">
        <f t="shared" si="1"/>
        <v>0.67106105488614487</v>
      </c>
      <c r="G10" s="27">
        <f t="shared" si="0"/>
        <v>19</v>
      </c>
      <c r="H10" s="29" t="s">
        <v>80</v>
      </c>
      <c r="J10" s="37">
        <f>IF(AA10="YES",PrepCheck!D10,PrepCheck!C10)</f>
        <v>0.78855833333333314</v>
      </c>
      <c r="K10" s="37">
        <f>IF(AA10="YES",Participation!D10,Participation!C10)</f>
        <v>0.87878787878787878</v>
      </c>
      <c r="L10" s="30">
        <f t="shared" si="2"/>
        <v>0.89</v>
      </c>
      <c r="M10" s="30">
        <f t="shared" si="3"/>
        <v>0.83333333333333337</v>
      </c>
      <c r="N10" s="30">
        <f t="shared" si="4"/>
        <v>0.6328125</v>
      </c>
      <c r="O10" s="30">
        <f t="shared" si="5"/>
        <v>0.60439560439560436</v>
      </c>
      <c r="P10" s="30">
        <f>Final!I10</f>
        <v>0.42372881355932202</v>
      </c>
      <c r="Q10" s="35"/>
      <c r="S10" s="33">
        <f t="shared" si="6"/>
        <v>0.65800580172534617</v>
      </c>
      <c r="T10" s="33" t="str">
        <f t="shared" si="7"/>
        <v/>
      </c>
      <c r="U10" s="33">
        <f t="shared" si="8"/>
        <v>0.67846832716287153</v>
      </c>
      <c r="V10" s="35">
        <f t="shared" si="9"/>
        <v>7.4072722767266619E-3</v>
      </c>
      <c r="AA10" s="27" t="s">
        <v>739</v>
      </c>
      <c r="AG10" s="35">
        <v>0.90318148148148147</v>
      </c>
      <c r="AH10" s="29" t="s">
        <v>75</v>
      </c>
      <c r="AI10" s="30"/>
      <c r="AJ10" s="34">
        <f>'MT1'!H10</f>
        <v>0.89</v>
      </c>
      <c r="AK10" s="35">
        <f>'MT2'!H10</f>
        <v>0.83333333333333337</v>
      </c>
      <c r="AL10" s="35">
        <f>'MT3'!H10</f>
        <v>0.60439560439560436</v>
      </c>
      <c r="AM10" s="35">
        <f>'MT4'!H10</f>
        <v>0.6328125</v>
      </c>
    </row>
    <row r="11" spans="1:39" x14ac:dyDescent="0.25">
      <c r="A11" s="27">
        <v>1</v>
      </c>
      <c r="B11" s="27">
        <v>1</v>
      </c>
      <c r="C11" s="78" t="s">
        <v>694</v>
      </c>
      <c r="D11" s="92" t="s">
        <v>813</v>
      </c>
      <c r="F11" s="35">
        <f t="shared" si="1"/>
        <v>0.89382963506394741</v>
      </c>
      <c r="G11" s="27">
        <f t="shared" si="0"/>
        <v>7</v>
      </c>
      <c r="H11" s="29" t="s">
        <v>82</v>
      </c>
      <c r="J11" s="37">
        <f>IF(AA11="YES",PrepCheck!D11,PrepCheck!C11)</f>
        <v>0.90066800000000002</v>
      </c>
      <c r="K11" s="37">
        <f>IF(AA11="YES",Participation!D11,Participation!C11)</f>
        <v>1</v>
      </c>
      <c r="L11" s="30">
        <f t="shared" si="2"/>
        <v>1</v>
      </c>
      <c r="M11" s="30">
        <f t="shared" si="3"/>
        <v>0.890625</v>
      </c>
      <c r="N11" s="30">
        <f t="shared" si="4"/>
        <v>0.81833333333333336</v>
      </c>
      <c r="O11" s="30">
        <f t="shared" si="5"/>
        <v>0.75736263736263731</v>
      </c>
      <c r="P11" s="30">
        <f>Final!I11</f>
        <v>0.88135593220338981</v>
      </c>
      <c r="Q11" s="35"/>
      <c r="S11" s="33">
        <f t="shared" si="6"/>
        <v>0.89306981673771935</v>
      </c>
      <c r="T11" s="33" t="str">
        <f t="shared" si="7"/>
        <v/>
      </c>
      <c r="U11" s="33">
        <f t="shared" si="8"/>
        <v>0.90899263480853743</v>
      </c>
      <c r="V11" s="35">
        <f t="shared" si="9"/>
        <v>1.5162999744590011E-2</v>
      </c>
      <c r="AA11" s="27" t="s">
        <v>739</v>
      </c>
      <c r="AG11" s="35">
        <v>0.93789735449735456</v>
      </c>
      <c r="AH11" s="29" t="s">
        <v>75</v>
      </c>
      <c r="AI11" s="30"/>
      <c r="AJ11" s="34">
        <f>'MT1'!H11</f>
        <v>1</v>
      </c>
      <c r="AK11" s="35">
        <f>'MT2'!H11</f>
        <v>0.81833333333333336</v>
      </c>
      <c r="AL11" s="35">
        <f>'MT3'!H11</f>
        <v>0.75736263736263731</v>
      </c>
      <c r="AM11" s="35">
        <f>'MT4'!H11</f>
        <v>0.890625</v>
      </c>
    </row>
    <row r="12" spans="1:39" x14ac:dyDescent="0.25">
      <c r="A12" s="27">
        <v>1</v>
      </c>
      <c r="B12" s="27">
        <v>1</v>
      </c>
      <c r="C12" s="78" t="s">
        <v>695</v>
      </c>
      <c r="D12" s="92" t="s">
        <v>696</v>
      </c>
      <c r="F12" s="35">
        <f t="shared" si="1"/>
        <v>0.9002148609888283</v>
      </c>
      <c r="G12" s="27">
        <f t="shared" si="0"/>
        <v>6</v>
      </c>
      <c r="H12" s="29" t="s">
        <v>82</v>
      </c>
      <c r="J12" s="37">
        <f>IF(AA12="YES",PrepCheck!D12,PrepCheck!C12)</f>
        <v>0.79374399999999989</v>
      </c>
      <c r="K12" s="37">
        <f>IF(AA12="YES",Participation!D12,Participation!C12)</f>
        <v>1</v>
      </c>
      <c r="L12" s="30">
        <f t="shared" si="2"/>
        <v>1</v>
      </c>
      <c r="M12" s="30">
        <f t="shared" si="3"/>
        <v>0.91411764705882348</v>
      </c>
      <c r="N12" s="30">
        <f t="shared" si="4"/>
        <v>0.85916666666666663</v>
      </c>
      <c r="O12" s="30">
        <f t="shared" si="5"/>
        <v>0.8223076923076923</v>
      </c>
      <c r="P12" s="30">
        <f>Final!I12</f>
        <v>0.88983050847457623</v>
      </c>
      <c r="Q12" s="35"/>
      <c r="S12" s="33">
        <f t="shared" si="6"/>
        <v>0.91204495665425367</v>
      </c>
      <c r="T12" s="33">
        <f t="shared" si="7"/>
        <v>1.1830095665425366E-2</v>
      </c>
      <c r="U12" s="33">
        <f t="shared" si="8"/>
        <v>0.90887121306451002</v>
      </c>
      <c r="V12" s="35">
        <f t="shared" si="9"/>
        <v>8.6563520756817169E-3</v>
      </c>
      <c r="AA12" s="27" t="s">
        <v>739</v>
      </c>
      <c r="AG12" s="35">
        <v>0.93133835978835966</v>
      </c>
      <c r="AH12" s="29" t="s">
        <v>75</v>
      </c>
      <c r="AI12" s="30"/>
      <c r="AJ12" s="34">
        <f>'MT1'!H12</f>
        <v>1</v>
      </c>
      <c r="AK12" s="35">
        <f>'MT2'!H12</f>
        <v>0.85916666666666663</v>
      </c>
      <c r="AL12" s="35">
        <f>'MT3'!H12</f>
        <v>0.8223076923076923</v>
      </c>
      <c r="AM12" s="35">
        <f>'MT4'!H12</f>
        <v>0.91411764705882348</v>
      </c>
    </row>
    <row r="13" spans="1:39" x14ac:dyDescent="0.25">
      <c r="A13" s="27">
        <v>1</v>
      </c>
      <c r="B13" s="27">
        <v>1</v>
      </c>
      <c r="C13" s="78" t="s">
        <v>697</v>
      </c>
      <c r="D13" s="92" t="s">
        <v>698</v>
      </c>
      <c r="F13" s="35">
        <f t="shared" si="1"/>
        <v>0.61510395277665175</v>
      </c>
      <c r="G13" s="27">
        <f t="shared" si="0"/>
        <v>21</v>
      </c>
      <c r="H13" s="29" t="s">
        <v>76</v>
      </c>
      <c r="J13" s="37">
        <f>IF(AA13="YES",PrepCheck!D13,PrepCheck!C13)</f>
        <v>0.63596399999999997</v>
      </c>
      <c r="K13" s="37">
        <f>IF(AA13="YES",Participation!D13,Participation!C13)</f>
        <v>0.82352941176470584</v>
      </c>
      <c r="L13" s="30">
        <f t="shared" si="2"/>
        <v>0.57999999999999996</v>
      </c>
      <c r="M13" s="30">
        <f t="shared" si="3"/>
        <v>0.57791666666666663</v>
      </c>
      <c r="N13" s="30">
        <f t="shared" si="4"/>
        <v>0.46323529411764708</v>
      </c>
      <c r="O13" s="30">
        <f t="shared" si="5"/>
        <v>0.30824175824175826</v>
      </c>
      <c r="P13" s="30">
        <f>Final!I13</f>
        <v>0.73728813559322037</v>
      </c>
      <c r="Q13" s="35"/>
      <c r="S13" s="33">
        <f t="shared" si="6"/>
        <v>0.61278616975183531</v>
      </c>
      <c r="T13" s="33" t="str">
        <f t="shared" si="7"/>
        <v/>
      </c>
      <c r="U13" s="33">
        <f t="shared" si="8"/>
        <v>0.64919975216941761</v>
      </c>
      <c r="V13" s="35">
        <f t="shared" si="9"/>
        <v>3.4095799392765858E-2</v>
      </c>
      <c r="Y13" s="27">
        <v>1</v>
      </c>
      <c r="AA13" s="27" t="s">
        <v>739</v>
      </c>
      <c r="AC13" s="27" t="s">
        <v>854</v>
      </c>
      <c r="AG13" s="35">
        <v>0.69676256613756615</v>
      </c>
      <c r="AH13" s="29" t="s">
        <v>76</v>
      </c>
      <c r="AI13" s="30"/>
      <c r="AJ13" s="34">
        <f>'MT1'!H13</f>
        <v>0.57999999999999996</v>
      </c>
      <c r="AK13" s="35">
        <f>'MT2'!H13</f>
        <v>0.57791666666666663</v>
      </c>
      <c r="AL13" s="35">
        <f>'MT3'!H13</f>
        <v>0.30824175824175826</v>
      </c>
      <c r="AM13" s="35">
        <f>'MT4'!H13</f>
        <v>0.46323529411764708</v>
      </c>
    </row>
    <row r="14" spans="1:39" x14ac:dyDescent="0.25">
      <c r="A14" s="27">
        <v>1</v>
      </c>
      <c r="B14" s="27">
        <v>1</v>
      </c>
      <c r="C14" s="78" t="s">
        <v>699</v>
      </c>
      <c r="D14" s="92" t="s">
        <v>622</v>
      </c>
      <c r="F14" s="35">
        <f t="shared" si="1"/>
        <v>0.95535255707145961</v>
      </c>
      <c r="G14" s="27">
        <f t="shared" si="0"/>
        <v>2</v>
      </c>
      <c r="H14" s="29" t="s">
        <v>81</v>
      </c>
      <c r="J14" s="37">
        <f>IF(AA14="YES",PrepCheck!D14,PrepCheck!C14)</f>
        <v>0.96323999999999999</v>
      </c>
      <c r="K14" s="37">
        <f>IF(AA14="YES",Participation!D14,Participation!C14)</f>
        <v>1</v>
      </c>
      <c r="L14" s="30">
        <f t="shared" si="2"/>
        <v>1</v>
      </c>
      <c r="M14" s="30">
        <f t="shared" si="3"/>
        <v>0.95</v>
      </c>
      <c r="N14" s="30">
        <f t="shared" si="4"/>
        <v>0.94791666666666663</v>
      </c>
      <c r="O14" s="30">
        <f t="shared" si="5"/>
        <v>0.94670329670329667</v>
      </c>
      <c r="P14" s="30">
        <f>Final!I14</f>
        <v>0.92372881355932202</v>
      </c>
      <c r="Q14" s="35"/>
      <c r="S14" s="33">
        <f t="shared" si="6"/>
        <v>0.95447617452384403</v>
      </c>
      <c r="T14" s="33" t="str">
        <f t="shared" si="7"/>
        <v/>
      </c>
      <c r="U14" s="33">
        <f t="shared" si="8"/>
        <v>0.95631358600125538</v>
      </c>
      <c r="V14" s="35">
        <f t="shared" si="9"/>
        <v>9.6102892979577081E-4</v>
      </c>
      <c r="AA14" s="27" t="s">
        <v>739</v>
      </c>
      <c r="AG14" s="35">
        <v>0.97005621693121691</v>
      </c>
      <c r="AH14" s="29" t="s">
        <v>81</v>
      </c>
      <c r="AI14" s="30"/>
      <c r="AJ14" s="34">
        <f>'MT1'!H14</f>
        <v>0.95</v>
      </c>
      <c r="AK14" s="35">
        <f>'MT2'!H14</f>
        <v>0.94791666666666663</v>
      </c>
      <c r="AL14" s="35">
        <f>'MT3'!H14</f>
        <v>0.94670329670329667</v>
      </c>
      <c r="AM14" s="35">
        <f>'MT4'!H14</f>
        <v>1</v>
      </c>
    </row>
    <row r="15" spans="1:39" s="93" customFormat="1" x14ac:dyDescent="0.25">
      <c r="A15" s="93">
        <v>0</v>
      </c>
      <c r="B15" s="93">
        <v>1</v>
      </c>
      <c r="C15" s="93" t="s">
        <v>833</v>
      </c>
      <c r="D15" s="93" t="s">
        <v>173</v>
      </c>
      <c r="T15" s="97"/>
    </row>
    <row r="16" spans="1:39" x14ac:dyDescent="0.25">
      <c r="A16" s="27">
        <v>1</v>
      </c>
      <c r="B16" s="27">
        <v>1</v>
      </c>
      <c r="C16" s="78" t="s">
        <v>700</v>
      </c>
      <c r="D16" s="92" t="s">
        <v>701</v>
      </c>
      <c r="F16" s="35">
        <f t="shared" si="1"/>
        <v>0.44684525524707935</v>
      </c>
      <c r="G16" s="27">
        <f t="shared" si="0"/>
        <v>26</v>
      </c>
      <c r="H16" s="29" t="s">
        <v>18</v>
      </c>
      <c r="J16" s="37">
        <f>IF(AA16="YES",PrepCheck!D16,PrepCheck!C16)</f>
        <v>0.78886000000000012</v>
      </c>
      <c r="K16" s="37">
        <f>IF(AA16="YES",Participation!D16,Participation!C16)</f>
        <v>1</v>
      </c>
      <c r="L16" s="30">
        <f t="shared" ref="L16:L24" si="13">LARGE($AJ16:$AM16,1)</f>
        <v>0.56617647058823528</v>
      </c>
      <c r="M16" s="30">
        <f t="shared" ref="M16:M24" si="14">LARGE($AJ16:$AM16,2)</f>
        <v>0.48000000000000004</v>
      </c>
      <c r="N16" s="30">
        <f t="shared" ref="N16:N24" si="15">LARGE($AJ16:$AM16,3)</f>
        <v>0.27083333333333331</v>
      </c>
      <c r="O16" s="30">
        <f t="shared" ref="O16:O24" si="16">LARGE($AJ16:$AM16,4)</f>
        <v>0.23076923076923078</v>
      </c>
      <c r="P16" s="30">
        <f>Final!I16</f>
        <v>0.22033898305084745</v>
      </c>
      <c r="Q16" s="35"/>
      <c r="S16" s="33">
        <f t="shared" si="6"/>
        <v>0.40884361694119925</v>
      </c>
      <c r="T16" s="33" t="str">
        <f t="shared" ref="T16:T24" si="17">IF(S16-F16&lt;0,"",S16-F16)</f>
        <v/>
      </c>
      <c r="U16" s="33">
        <f t="shared" ref="U16:U24" si="18">($F16*$F$2-O16*$O$2)/($F$2-$O$2)</f>
        <v>0.47085370241128477</v>
      </c>
      <c r="V16" s="35">
        <f t="shared" ref="V16:V24" si="19">IF(U16="","",U16-F16)</f>
        <v>2.4008447164205415E-2</v>
      </c>
      <c r="Y16" s="27">
        <v>1</v>
      </c>
      <c r="AA16" s="27" t="s">
        <v>739</v>
      </c>
      <c r="AC16" s="27" t="s">
        <v>854</v>
      </c>
      <c r="AG16" s="35">
        <v>0.62099973544973552</v>
      </c>
      <c r="AH16" s="29" t="s">
        <v>18</v>
      </c>
      <c r="AI16" s="30"/>
      <c r="AJ16" s="34">
        <f>'MT1'!H16</f>
        <v>0.48000000000000004</v>
      </c>
      <c r="AK16" s="35">
        <f>'MT2'!H16</f>
        <v>0.27083333333333331</v>
      </c>
      <c r="AL16" s="35">
        <f>'MT3'!H16</f>
        <v>0.23076923076923078</v>
      </c>
      <c r="AM16" s="35">
        <f>'MT4'!H16</f>
        <v>0.56617647058823528</v>
      </c>
    </row>
    <row r="17" spans="1:39" x14ac:dyDescent="0.25">
      <c r="A17" s="27">
        <v>1</v>
      </c>
      <c r="B17" s="27">
        <v>1</v>
      </c>
      <c r="C17" s="78" t="s">
        <v>702</v>
      </c>
      <c r="D17" s="92" t="s">
        <v>703</v>
      </c>
      <c r="F17" s="35">
        <f t="shared" si="1"/>
        <v>0.8701511474316157</v>
      </c>
      <c r="G17" s="27">
        <f t="shared" si="0"/>
        <v>10</v>
      </c>
      <c r="H17" s="29" t="s">
        <v>75</v>
      </c>
      <c r="J17" s="37">
        <f>IF(AA17="YES",PrepCheck!D17,PrepCheck!C17)</f>
        <v>0.92744827586206913</v>
      </c>
      <c r="K17" s="37">
        <f>IF(AA17="YES",Participation!D17,Participation!C17)</f>
        <v>1</v>
      </c>
      <c r="L17" s="30">
        <f t="shared" si="13"/>
        <v>0.921875</v>
      </c>
      <c r="M17" s="30">
        <f t="shared" si="14"/>
        <v>0.88</v>
      </c>
      <c r="N17" s="30">
        <f t="shared" si="15"/>
        <v>0.84978021978021978</v>
      </c>
      <c r="O17" s="30">
        <f t="shared" si="16"/>
        <v>0.73750000000000004</v>
      </c>
      <c r="P17" s="30">
        <f>Final!I17</f>
        <v>0.83050847457627119</v>
      </c>
      <c r="Q17" s="35"/>
      <c r="S17" s="33">
        <f t="shared" si="6"/>
        <v>0.86378479982823198</v>
      </c>
      <c r="T17" s="33" t="str">
        <f t="shared" si="17"/>
        <v/>
      </c>
      <c r="U17" s="33">
        <f t="shared" si="18"/>
        <v>0.88489016381290631</v>
      </c>
      <c r="V17" s="35">
        <f t="shared" si="19"/>
        <v>1.4739016381290604E-2</v>
      </c>
      <c r="AG17" s="35">
        <v>0.87847469135802481</v>
      </c>
      <c r="AH17" s="29" t="s">
        <v>79</v>
      </c>
      <c r="AI17" s="30"/>
      <c r="AJ17" s="34">
        <f>'MT1'!H17</f>
        <v>0.88</v>
      </c>
      <c r="AK17" s="35">
        <f>'MT2'!H17</f>
        <v>0.73750000000000004</v>
      </c>
      <c r="AL17" s="35">
        <f>'MT3'!H17</f>
        <v>0.84978021978021978</v>
      </c>
      <c r="AM17" s="35">
        <f>'MT4'!H17</f>
        <v>0.921875</v>
      </c>
    </row>
    <row r="18" spans="1:39" x14ac:dyDescent="0.25">
      <c r="A18" s="27">
        <v>1</v>
      </c>
      <c r="B18" s="27">
        <v>1</v>
      </c>
      <c r="C18" s="78" t="s">
        <v>704</v>
      </c>
      <c r="D18" s="92" t="s">
        <v>531</v>
      </c>
      <c r="F18" s="35">
        <f t="shared" si="1"/>
        <v>0.79700625457880037</v>
      </c>
      <c r="G18" s="27">
        <f t="shared" si="0"/>
        <v>13</v>
      </c>
      <c r="H18" s="29" t="s">
        <v>77</v>
      </c>
      <c r="J18" s="37">
        <f>IF(AA18="YES",PrepCheck!D18,PrepCheck!C18)</f>
        <v>0.90288800000000013</v>
      </c>
      <c r="K18" s="37">
        <f>IF(AA18="YES",Participation!D18,Participation!C18)</f>
        <v>0.97058823529411764</v>
      </c>
      <c r="L18" s="30">
        <f t="shared" si="13"/>
        <v>0.90500000000000003</v>
      </c>
      <c r="M18" s="30">
        <f t="shared" si="14"/>
        <v>0.81681318681318682</v>
      </c>
      <c r="N18" s="30">
        <f t="shared" si="15"/>
        <v>0.8046875</v>
      </c>
      <c r="O18" s="30">
        <f t="shared" si="16"/>
        <v>0.75458333333333338</v>
      </c>
      <c r="P18" s="30">
        <f>Final!I18</f>
        <v>0.65254237288135597</v>
      </c>
      <c r="Q18" s="35"/>
      <c r="S18" s="33">
        <f t="shared" si="6"/>
        <v>0.78524161619866695</v>
      </c>
      <c r="T18" s="33" t="str">
        <f t="shared" si="17"/>
        <v/>
      </c>
      <c r="U18" s="33">
        <f t="shared" si="18"/>
        <v>0.80171991249496322</v>
      </c>
      <c r="V18" s="35">
        <f t="shared" si="19"/>
        <v>4.71365791616285E-3</v>
      </c>
      <c r="AA18" s="27" t="s">
        <v>739</v>
      </c>
      <c r="AB18" s="27" t="s">
        <v>831</v>
      </c>
      <c r="AG18" s="35">
        <v>0.89388743386243397</v>
      </c>
      <c r="AH18" s="29" t="s">
        <v>79</v>
      </c>
      <c r="AI18" s="30"/>
      <c r="AJ18" s="34">
        <f>'MT1'!H18</f>
        <v>0.90500000000000003</v>
      </c>
      <c r="AK18" s="35">
        <f>'MT2'!H18</f>
        <v>0.75458333333333338</v>
      </c>
      <c r="AL18" s="35">
        <f>'MT3'!H18</f>
        <v>0.81681318681318682</v>
      </c>
      <c r="AM18" s="35">
        <f>'MT4'!H18</f>
        <v>0.8046875</v>
      </c>
    </row>
    <row r="19" spans="1:39" x14ac:dyDescent="0.25">
      <c r="A19" s="27">
        <v>1</v>
      </c>
      <c r="B19" s="27">
        <v>1</v>
      </c>
      <c r="C19" s="78" t="s">
        <v>705</v>
      </c>
      <c r="D19" s="92" t="s">
        <v>706</v>
      </c>
      <c r="F19" s="35">
        <f t="shared" si="1"/>
        <v>0.88038392872085547</v>
      </c>
      <c r="G19" s="27">
        <f t="shared" si="0"/>
        <v>8</v>
      </c>
      <c r="H19" s="29" t="s">
        <v>75</v>
      </c>
      <c r="J19" s="37">
        <f>IF(AA19="YES",PrepCheck!D19,PrepCheck!C19)</f>
        <v>0.866448</v>
      </c>
      <c r="K19" s="37">
        <f>IF(AA19="YES",Participation!D19,Participation!C19)</f>
        <v>0.93939393939393945</v>
      </c>
      <c r="L19" s="30">
        <f t="shared" si="13"/>
        <v>1</v>
      </c>
      <c r="M19" s="30">
        <f t="shared" si="14"/>
        <v>0.78604166666666664</v>
      </c>
      <c r="N19" s="30">
        <f t="shared" si="15"/>
        <v>0.74989010989010996</v>
      </c>
      <c r="O19" s="30">
        <f t="shared" si="16"/>
        <v>0.73062499999999997</v>
      </c>
      <c r="P19" s="30">
        <f>Final!I19</f>
        <v>0.94915254237288138</v>
      </c>
      <c r="Q19" s="35"/>
      <c r="S19" s="33">
        <f t="shared" si="6"/>
        <v>0.88193236524539498</v>
      </c>
      <c r="T19" s="33">
        <f t="shared" si="17"/>
        <v>1.5484365245395093E-3</v>
      </c>
      <c r="U19" s="33">
        <f t="shared" si="18"/>
        <v>0.8970238096898393</v>
      </c>
      <c r="V19" s="35">
        <f t="shared" si="19"/>
        <v>1.6639880968983833E-2</v>
      </c>
      <c r="Y19" s="27">
        <v>1</v>
      </c>
      <c r="AA19" s="27" t="s">
        <v>739</v>
      </c>
      <c r="AB19" s="27" t="s">
        <v>852</v>
      </c>
      <c r="AG19" s="35">
        <v>0.92434173280423282</v>
      </c>
      <c r="AH19" s="29" t="s">
        <v>79</v>
      </c>
      <c r="AI19" s="30"/>
      <c r="AJ19" s="34">
        <f>'MT1'!H19</f>
        <v>1</v>
      </c>
      <c r="AK19" s="35">
        <f>'MT2'!H19</f>
        <v>0.78604166666666664</v>
      </c>
      <c r="AL19" s="35">
        <f>'MT3'!H19</f>
        <v>0.74989010989010996</v>
      </c>
      <c r="AM19" s="35">
        <f>'MT4'!H19</f>
        <v>0.73062499999999997</v>
      </c>
    </row>
    <row r="20" spans="1:39" x14ac:dyDescent="0.25">
      <c r="A20" s="27">
        <v>1</v>
      </c>
      <c r="B20" s="27">
        <v>1</v>
      </c>
      <c r="C20" s="78" t="s">
        <v>119</v>
      </c>
      <c r="D20" s="92" t="s">
        <v>667</v>
      </c>
      <c r="F20" s="35">
        <f t="shared" si="1"/>
        <v>0.91744328521222041</v>
      </c>
      <c r="G20" s="27">
        <f t="shared" si="0"/>
        <v>5</v>
      </c>
      <c r="H20" s="29" t="s">
        <v>81</v>
      </c>
      <c r="J20" s="37">
        <f>IF(AA20="YES",PrepCheck!D20,PrepCheck!C20)</f>
        <v>0.91101600000000016</v>
      </c>
      <c r="K20" s="37">
        <f>IF(AA20="YES",Participation!D20,Participation!C20)</f>
        <v>0.97058823529411764</v>
      </c>
      <c r="L20" s="30">
        <f t="shared" si="13"/>
        <v>1.0001249999999999</v>
      </c>
      <c r="M20" s="30">
        <f t="shared" si="14"/>
        <v>1</v>
      </c>
      <c r="N20" s="30">
        <f t="shared" si="15"/>
        <v>0.953125</v>
      </c>
      <c r="O20" s="30">
        <f t="shared" si="16"/>
        <v>0.8342857142857143</v>
      </c>
      <c r="P20" s="30">
        <f>Final!I20</f>
        <v>0.83898305084745761</v>
      </c>
      <c r="Q20" s="35"/>
      <c r="S20" s="33">
        <f t="shared" si="6"/>
        <v>0.91815742801357825</v>
      </c>
      <c r="T20" s="33">
        <f t="shared" si="17"/>
        <v>7.1414280135784214E-4</v>
      </c>
      <c r="U20" s="33">
        <f t="shared" si="18"/>
        <v>0.9266830153151655</v>
      </c>
      <c r="V20" s="35">
        <f t="shared" si="19"/>
        <v>9.2397301029450984E-3</v>
      </c>
      <c r="AA20" s="27" t="s">
        <v>739</v>
      </c>
      <c r="AB20" s="27" t="s">
        <v>830</v>
      </c>
      <c r="AG20" s="35">
        <v>0.98513154761904764</v>
      </c>
      <c r="AH20" s="29" t="s">
        <v>81</v>
      </c>
      <c r="AI20" s="30"/>
      <c r="AJ20" s="34">
        <f>'MT1'!H20</f>
        <v>1</v>
      </c>
      <c r="AK20" s="35">
        <f>'MT2'!H20</f>
        <v>1.0001249999999999</v>
      </c>
      <c r="AL20" s="35">
        <f>'MT3'!H20</f>
        <v>0.8342857142857143</v>
      </c>
      <c r="AM20" s="35">
        <f>'MT4'!H20</f>
        <v>0.953125</v>
      </c>
    </row>
    <row r="21" spans="1:39" x14ac:dyDescent="0.25">
      <c r="A21" s="27">
        <v>1</v>
      </c>
      <c r="B21" s="27">
        <v>1</v>
      </c>
      <c r="C21" s="78" t="s">
        <v>707</v>
      </c>
      <c r="D21" s="92" t="s">
        <v>667</v>
      </c>
      <c r="F21" s="35">
        <f t="shared" si="1"/>
        <v>0.92599516805581417</v>
      </c>
      <c r="G21" s="27">
        <f t="shared" si="0"/>
        <v>3</v>
      </c>
      <c r="H21" s="29" t="s">
        <v>81</v>
      </c>
      <c r="J21" s="37">
        <f>IF(AA21="YES",PrepCheck!D21,PrepCheck!C21)</f>
        <v>1</v>
      </c>
      <c r="K21" s="37">
        <f>IF(AA21="YES",Participation!D21,Participation!C21)</f>
        <v>1</v>
      </c>
      <c r="L21" s="30">
        <f t="shared" si="13"/>
        <v>0.9609375</v>
      </c>
      <c r="M21" s="30">
        <f t="shared" si="14"/>
        <v>0.94499999999999995</v>
      </c>
      <c r="N21" s="30">
        <f t="shared" si="15"/>
        <v>0.91666666666666663</v>
      </c>
      <c r="O21" s="30">
        <f t="shared" si="16"/>
        <v>0.89824175824175823</v>
      </c>
      <c r="P21" s="30">
        <f>Final!I21</f>
        <v>0.86440677966101698</v>
      </c>
      <c r="Q21" s="35"/>
      <c r="S21" s="33">
        <f t="shared" si="6"/>
        <v>0.91777240895090462</v>
      </c>
      <c r="T21" s="33" t="str">
        <f t="shared" si="17"/>
        <v/>
      </c>
      <c r="U21" s="33">
        <f t="shared" si="18"/>
        <v>0.92907888025737595</v>
      </c>
      <c r="V21" s="35">
        <f t="shared" si="19"/>
        <v>3.0837122015617835E-3</v>
      </c>
      <c r="Y21" s="27">
        <v>1</v>
      </c>
      <c r="Z21" s="27">
        <v>1</v>
      </c>
      <c r="AA21" s="27" t="s">
        <v>739</v>
      </c>
      <c r="AG21" s="35">
        <v>0.96157407407407403</v>
      </c>
      <c r="AH21" s="29" t="s">
        <v>82</v>
      </c>
      <c r="AI21" s="30"/>
      <c r="AJ21" s="34">
        <f>'MT1'!H21</f>
        <v>0.94499999999999995</v>
      </c>
      <c r="AK21" s="35">
        <f>'MT2'!H21</f>
        <v>0.91666666666666663</v>
      </c>
      <c r="AL21" s="35">
        <f>'MT3'!H21</f>
        <v>0.89824175824175823</v>
      </c>
      <c r="AM21" s="35">
        <f>'MT4'!H21</f>
        <v>0.9609375</v>
      </c>
    </row>
    <row r="22" spans="1:39" x14ac:dyDescent="0.25">
      <c r="A22" s="27">
        <v>1</v>
      </c>
      <c r="B22" s="27">
        <v>1</v>
      </c>
      <c r="C22" s="78" t="s">
        <v>834</v>
      </c>
      <c r="D22" s="92" t="s">
        <v>835</v>
      </c>
      <c r="F22" s="35">
        <f t="shared" ref="F22" si="20">(J22*$J$2+K22*$K$2+L22*$L$2+M22*$M$2+N22*$N$2+O22*$O$2+P22*$P$2)/$F$2+Q22</f>
        <v>0.77918900371176048</v>
      </c>
      <c r="G22" s="27">
        <f t="shared" ref="G22" si="21">RANK(F22,$F$4:$F$32)</f>
        <v>15</v>
      </c>
      <c r="H22" s="29" t="s">
        <v>83</v>
      </c>
      <c r="J22" s="37">
        <f>IF(AA22="YES",PrepCheck!D22,PrepCheck!C22)</f>
        <v>0.70483478260869559</v>
      </c>
      <c r="K22" s="37">
        <f>IF(AA22="YES",Participation!D22,Participation!C22)</f>
        <v>0.9</v>
      </c>
      <c r="L22" s="30">
        <f t="shared" si="13"/>
        <v>1</v>
      </c>
      <c r="M22" s="30">
        <f t="shared" si="14"/>
        <v>0.80145833333333338</v>
      </c>
      <c r="N22" s="30">
        <f t="shared" si="15"/>
        <v>0.7734375</v>
      </c>
      <c r="O22" s="30">
        <f t="shared" si="16"/>
        <v>0.73538461538461541</v>
      </c>
      <c r="P22" s="30">
        <f>Final!I22</f>
        <v>0.66101694915254239</v>
      </c>
      <c r="Q22" s="35"/>
      <c r="S22" s="33">
        <f t="shared" ref="S22" si="22">(F22*$F$2-J22*$J$2)/($F$2-$J$2)</f>
        <v>0.7874505838343232</v>
      </c>
      <c r="T22" s="33">
        <f t="shared" si="17"/>
        <v>8.2615801225627283E-3</v>
      </c>
      <c r="U22" s="33">
        <f t="shared" si="18"/>
        <v>0.78405615797033212</v>
      </c>
      <c r="V22" s="35">
        <f t="shared" si="19"/>
        <v>4.8671542585716487E-3</v>
      </c>
      <c r="Y22" s="27">
        <v>1</v>
      </c>
      <c r="AA22" s="27" t="s">
        <v>739</v>
      </c>
      <c r="AB22" s="27" t="s">
        <v>851</v>
      </c>
      <c r="AG22" s="35">
        <v>0.92530324074074066</v>
      </c>
      <c r="AH22" s="29" t="s">
        <v>79</v>
      </c>
      <c r="AI22" s="30"/>
      <c r="AJ22" s="34">
        <f>'MT1'!H22</f>
        <v>1</v>
      </c>
      <c r="AK22" s="35">
        <f>'MT2'!H22</f>
        <v>0.80145833333333338</v>
      </c>
      <c r="AL22" s="35">
        <f>'MT3'!H22</f>
        <v>0.73538461538461541</v>
      </c>
      <c r="AM22" s="35">
        <f>'MT4'!H22</f>
        <v>0.7734375</v>
      </c>
    </row>
    <row r="23" spans="1:39" x14ac:dyDescent="0.25">
      <c r="A23" s="27">
        <v>1</v>
      </c>
      <c r="B23" s="27">
        <v>1</v>
      </c>
      <c r="C23" s="78" t="s">
        <v>708</v>
      </c>
      <c r="D23" s="92" t="s">
        <v>734</v>
      </c>
      <c r="F23" s="35">
        <f t="shared" si="1"/>
        <v>0.72020963287080164</v>
      </c>
      <c r="G23" s="27">
        <f t="shared" si="0"/>
        <v>17</v>
      </c>
      <c r="H23" s="29" t="s">
        <v>78</v>
      </c>
      <c r="J23" s="37">
        <f>IF(AA23="YES",PrepCheck!D23,PrepCheck!C23)</f>
        <v>0.87747199999999981</v>
      </c>
      <c r="K23" s="37">
        <f>IF(AA23="YES",Participation!D23,Participation!C23)</f>
        <v>1</v>
      </c>
      <c r="L23" s="30">
        <f t="shared" si="13"/>
        <v>0.9659375</v>
      </c>
      <c r="M23" s="30">
        <f t="shared" si="14"/>
        <v>0.88500000000000001</v>
      </c>
      <c r="N23" s="30">
        <f t="shared" si="15"/>
        <v>0.85895833333333338</v>
      </c>
      <c r="O23" s="30">
        <f t="shared" si="16"/>
        <v>0.37373626373626373</v>
      </c>
      <c r="P23" s="30">
        <f>Final!I23</f>
        <v>0.44067796610169491</v>
      </c>
      <c r="Q23" s="35"/>
      <c r="S23" s="33">
        <f t="shared" si="6"/>
        <v>0.70273603652311289</v>
      </c>
      <c r="T23" s="33" t="str">
        <f t="shared" si="17"/>
        <v/>
      </c>
      <c r="U23" s="33">
        <f t="shared" si="18"/>
        <v>0.75870667388575019</v>
      </c>
      <c r="V23" s="35">
        <f t="shared" si="19"/>
        <v>3.8497041014948552E-2</v>
      </c>
      <c r="Y23" s="27">
        <v>2</v>
      </c>
      <c r="AA23" s="27" t="s">
        <v>739</v>
      </c>
      <c r="AB23" s="27" t="s">
        <v>829</v>
      </c>
      <c r="AG23" s="35">
        <v>0.91247572751322759</v>
      </c>
      <c r="AH23" s="29" t="s">
        <v>79</v>
      </c>
      <c r="AI23" s="30"/>
      <c r="AJ23" s="34">
        <f>'MT1'!H23</f>
        <v>0.88500000000000001</v>
      </c>
      <c r="AK23" s="35">
        <f>'MT2'!H23</f>
        <v>0.85895833333333338</v>
      </c>
      <c r="AL23" s="35">
        <f>'MT3'!H23</f>
        <v>0.37373626373626373</v>
      </c>
      <c r="AM23" s="35">
        <f>'MT4'!H23</f>
        <v>0.9659375</v>
      </c>
    </row>
    <row r="24" spans="1:39" x14ac:dyDescent="0.25">
      <c r="A24" s="27">
        <v>1</v>
      </c>
      <c r="B24" s="27">
        <v>1</v>
      </c>
      <c r="C24" s="78" t="s">
        <v>708</v>
      </c>
      <c r="D24" s="92" t="s">
        <v>709</v>
      </c>
      <c r="F24" s="35">
        <f t="shared" si="1"/>
        <v>0.47438952472839202</v>
      </c>
      <c r="G24" s="27">
        <f t="shared" si="0"/>
        <v>25</v>
      </c>
      <c r="H24" s="29" t="s">
        <v>18</v>
      </c>
      <c r="J24" s="37">
        <f>IF(AA24="YES",PrepCheck!D24,PrepCheck!C24)</f>
        <v>0.22868275862068962</v>
      </c>
      <c r="K24" s="37">
        <f>IF(AA24="YES",Participation!D24,Participation!C24)</f>
        <v>0.55405405405405406</v>
      </c>
      <c r="L24" s="30">
        <f t="shared" si="13"/>
        <v>0.59375</v>
      </c>
      <c r="M24" s="30">
        <f t="shared" si="14"/>
        <v>0.58499999999999996</v>
      </c>
      <c r="N24" s="30">
        <f t="shared" si="15"/>
        <v>0.4785416666666667</v>
      </c>
      <c r="O24" s="30">
        <f t="shared" si="16"/>
        <v>0.16483516483516483</v>
      </c>
      <c r="P24" s="30">
        <f>Final!I24</f>
        <v>0.52542372881355937</v>
      </c>
      <c r="Q24" s="35"/>
      <c r="S24" s="33">
        <f t="shared" si="6"/>
        <v>0.50169027651813669</v>
      </c>
      <c r="T24" s="33">
        <f t="shared" si="17"/>
        <v>2.7300751789744671E-2</v>
      </c>
      <c r="U24" s="33">
        <f t="shared" si="18"/>
        <v>0.50878445360541724</v>
      </c>
      <c r="V24" s="35">
        <f t="shared" si="19"/>
        <v>3.4394928877025222E-2</v>
      </c>
      <c r="Y24" s="27">
        <v>3</v>
      </c>
      <c r="AC24" s="27" t="s">
        <v>854</v>
      </c>
      <c r="AG24" s="35">
        <v>0.48606104497354496</v>
      </c>
      <c r="AH24" s="29" t="s">
        <v>18</v>
      </c>
      <c r="AI24" s="30"/>
      <c r="AJ24" s="34">
        <f>'MT1'!H24</f>
        <v>0.58499999999999996</v>
      </c>
      <c r="AK24" s="35">
        <f>'MT2'!H24</f>
        <v>0.4785416666666667</v>
      </c>
      <c r="AL24" s="35">
        <f>'MT3'!H24</f>
        <v>0.16483516483516483</v>
      </c>
      <c r="AM24" s="35">
        <f>'MT4'!H24</f>
        <v>0.59375</v>
      </c>
    </row>
    <row r="25" spans="1:39" s="93" customFormat="1" x14ac:dyDescent="0.25">
      <c r="A25" s="93">
        <v>0</v>
      </c>
      <c r="B25" s="93">
        <v>1</v>
      </c>
      <c r="C25" s="93" t="s">
        <v>710</v>
      </c>
      <c r="D25" s="93" t="s">
        <v>504</v>
      </c>
      <c r="T25" s="97"/>
      <c r="AC25" s="93" t="s">
        <v>854</v>
      </c>
      <c r="AE25" s="93" t="s">
        <v>854</v>
      </c>
      <c r="AG25" s="93">
        <v>0.46446649029982368</v>
      </c>
      <c r="AH25" s="93" t="s">
        <v>18</v>
      </c>
    </row>
    <row r="26" spans="1:39" x14ac:dyDescent="0.25">
      <c r="A26" s="27">
        <v>1</v>
      </c>
      <c r="B26" s="27">
        <v>1</v>
      </c>
      <c r="C26" s="78" t="s">
        <v>491</v>
      </c>
      <c r="D26" s="92" t="s">
        <v>217</v>
      </c>
      <c r="F26" s="35">
        <f t="shared" si="1"/>
        <v>0.59649268133730682</v>
      </c>
      <c r="G26" s="27">
        <f t="shared" si="0"/>
        <v>23</v>
      </c>
      <c r="H26" s="29" t="s">
        <v>76</v>
      </c>
      <c r="J26" s="37">
        <f>IF(AA26="YES",PrepCheck!D26,PrepCheck!C26)</f>
        <v>0.795844</v>
      </c>
      <c r="K26" s="37">
        <f>IF(AA26="YES",Participation!D26,Participation!C26)</f>
        <v>1</v>
      </c>
      <c r="L26" s="30">
        <f t="shared" ref="L26:L32" si="23">LARGE($AJ26:$AM26,1)</f>
        <v>0.89</v>
      </c>
      <c r="M26" s="30">
        <f t="shared" ref="M26:M32" si="24">LARGE($AJ26:$AM26,2)</f>
        <v>0.71875</v>
      </c>
      <c r="N26" s="30">
        <f t="shared" ref="N26:N32" si="25">LARGE($AJ26:$AM26,3)</f>
        <v>0.61375000000000002</v>
      </c>
      <c r="O26" s="30">
        <f t="shared" ref="O26:O32" si="26">LARGE($AJ26:$AM26,4)</f>
        <v>0.45659340659340658</v>
      </c>
      <c r="P26" s="30">
        <f>Final!I26</f>
        <v>0.23728813559322035</v>
      </c>
      <c r="Q26" s="35"/>
      <c r="S26" s="33">
        <f t="shared" si="6"/>
        <v>0.57434253481922981</v>
      </c>
      <c r="T26" s="33" t="str">
        <f t="shared" ref="T26:T32" si="27">IF(S26-F26&lt;0,"",S26-F26)</f>
        <v/>
      </c>
      <c r="U26" s="33">
        <f t="shared" ref="U26:U32" si="28">($F26*$F$2-O26*$O$2)/($F$2-$O$2)</f>
        <v>0.61203704519774016</v>
      </c>
      <c r="V26" s="35">
        <f t="shared" ref="V26:V32" si="29">IF(U26="","",U26-F26)</f>
        <v>1.5544363860433341E-2</v>
      </c>
      <c r="AA26" s="27" t="s">
        <v>739</v>
      </c>
      <c r="AG26" s="35">
        <v>0.81597023809523817</v>
      </c>
      <c r="AH26" s="29" t="s">
        <v>83</v>
      </c>
      <c r="AI26" s="30"/>
      <c r="AJ26" s="34">
        <f>'MT1'!H26</f>
        <v>0.89</v>
      </c>
      <c r="AK26" s="35">
        <f>'MT2'!H26</f>
        <v>0.61375000000000002</v>
      </c>
      <c r="AL26" s="35">
        <f>'MT3'!H26</f>
        <v>0.45659340659340658</v>
      </c>
      <c r="AM26" s="35">
        <f>'MT4'!H26</f>
        <v>0.71875</v>
      </c>
    </row>
    <row r="27" spans="1:39" x14ac:dyDescent="0.25">
      <c r="A27" s="27">
        <v>1</v>
      </c>
      <c r="B27" s="27">
        <v>1</v>
      </c>
      <c r="C27" s="78" t="s">
        <v>711</v>
      </c>
      <c r="D27" s="92" t="s">
        <v>712</v>
      </c>
      <c r="F27" s="35">
        <f t="shared" si="1"/>
        <v>0.79262293191624766</v>
      </c>
      <c r="G27" s="27">
        <f t="shared" si="0"/>
        <v>14</v>
      </c>
      <c r="H27" s="29" t="s">
        <v>77</v>
      </c>
      <c r="J27" s="37">
        <f>IF(AA27="YES",PrepCheck!D27,PrepCheck!C27)</f>
        <v>0.80929583333333321</v>
      </c>
      <c r="K27" s="37">
        <f>IF(AA27="YES",Participation!D27,Participation!C27)</f>
        <v>1</v>
      </c>
      <c r="L27" s="30">
        <f t="shared" si="23"/>
        <v>0.9453125</v>
      </c>
      <c r="M27" s="30">
        <f t="shared" si="24"/>
        <v>0.74</v>
      </c>
      <c r="N27" s="30">
        <f t="shared" si="25"/>
        <v>0.68131868131868134</v>
      </c>
      <c r="O27" s="30">
        <f t="shared" si="26"/>
        <v>0.58333333333333337</v>
      </c>
      <c r="P27" s="30">
        <f>Final!I27</f>
        <v>0.77966101694915257</v>
      </c>
      <c r="Q27" s="35"/>
      <c r="S27" s="33">
        <f t="shared" si="6"/>
        <v>0.79077038731434923</v>
      </c>
      <c r="T27" s="33" t="str">
        <f t="shared" si="27"/>
        <v/>
      </c>
      <c r="U27" s="33">
        <f t="shared" si="28"/>
        <v>0.81587733175879362</v>
      </c>
      <c r="V27" s="35">
        <f t="shared" si="29"/>
        <v>2.3254399842545959E-2</v>
      </c>
      <c r="AA27" s="27" t="s">
        <v>739</v>
      </c>
      <c r="AC27" s="27" t="s">
        <v>854</v>
      </c>
      <c r="AG27" s="35">
        <v>0.7662957671957672</v>
      </c>
      <c r="AH27" s="29" t="s">
        <v>78</v>
      </c>
      <c r="AI27" s="30"/>
      <c r="AJ27" s="34">
        <f>'MT1'!H27</f>
        <v>0.74</v>
      </c>
      <c r="AK27" s="35">
        <f>'MT2'!H27</f>
        <v>0.58333333333333337</v>
      </c>
      <c r="AL27" s="35">
        <f>'MT3'!H27</f>
        <v>0.68131868131868134</v>
      </c>
      <c r="AM27" s="35">
        <f>'MT4'!H27</f>
        <v>0.9453125</v>
      </c>
    </row>
    <row r="28" spans="1:39" x14ac:dyDescent="0.25">
      <c r="A28" s="27">
        <v>1</v>
      </c>
      <c r="B28" s="27">
        <v>1</v>
      </c>
      <c r="C28" s="78" t="s">
        <v>713</v>
      </c>
      <c r="D28" s="92" t="s">
        <v>714</v>
      </c>
      <c r="F28" s="35">
        <f t="shared" si="1"/>
        <v>0.96552819426336378</v>
      </c>
      <c r="G28" s="27">
        <f t="shared" si="0"/>
        <v>1</v>
      </c>
      <c r="H28" s="29" t="s">
        <v>81</v>
      </c>
      <c r="J28" s="37">
        <f>IF(AA28="YES",PrepCheck!D28,PrepCheck!C28)</f>
        <v>1.0000000000000002</v>
      </c>
      <c r="K28" s="37">
        <f>IF(AA28="YES",Participation!D28,Participation!C28)</f>
        <v>1</v>
      </c>
      <c r="L28" s="30">
        <f t="shared" si="23"/>
        <v>0.9921875</v>
      </c>
      <c r="M28" s="30">
        <f t="shared" si="24"/>
        <v>0.98461538461538456</v>
      </c>
      <c r="N28" s="30">
        <f t="shared" si="25"/>
        <v>0.984375</v>
      </c>
      <c r="O28" s="30">
        <f t="shared" si="26"/>
        <v>0.96</v>
      </c>
      <c r="P28" s="30">
        <f>Final!I28</f>
        <v>0.9152542372881356</v>
      </c>
      <c r="Q28" s="35"/>
      <c r="S28" s="33">
        <f t="shared" si="6"/>
        <v>0.96169799362595965</v>
      </c>
      <c r="T28" s="33" t="str">
        <f t="shared" si="27"/>
        <v/>
      </c>
      <c r="U28" s="33">
        <f t="shared" si="28"/>
        <v>0.96614243807040423</v>
      </c>
      <c r="V28" s="35">
        <f t="shared" si="29"/>
        <v>6.1424380704044879E-4</v>
      </c>
      <c r="AA28" s="27" t="s">
        <v>739</v>
      </c>
      <c r="AG28" s="35">
        <v>0.98454861111111114</v>
      </c>
      <c r="AH28" s="29" t="s">
        <v>81</v>
      </c>
      <c r="AI28" s="30"/>
      <c r="AJ28" s="34">
        <f>'MT1'!H28</f>
        <v>0.96</v>
      </c>
      <c r="AK28" s="35">
        <f>'MT2'!H28</f>
        <v>0.984375</v>
      </c>
      <c r="AL28" s="35">
        <f>'MT3'!H28</f>
        <v>0.98461538461538456</v>
      </c>
      <c r="AM28" s="35">
        <f>'MT4'!H28</f>
        <v>0.9921875</v>
      </c>
    </row>
    <row r="29" spans="1:39" x14ac:dyDescent="0.25">
      <c r="A29" s="27">
        <v>1</v>
      </c>
      <c r="B29" s="27">
        <v>1</v>
      </c>
      <c r="C29" s="78" t="s">
        <v>170</v>
      </c>
      <c r="D29" s="92" t="s">
        <v>132</v>
      </c>
      <c r="F29" s="35">
        <f t="shared" si="1"/>
        <v>0.7787627541596821</v>
      </c>
      <c r="G29" s="27">
        <f t="shared" si="0"/>
        <v>16</v>
      </c>
      <c r="H29" s="29" t="s">
        <v>83</v>
      </c>
      <c r="J29" s="37">
        <f>IF(AA29="YES",PrepCheck!D29,PrepCheck!C29)</f>
        <v>0.82824999999999982</v>
      </c>
      <c r="K29" s="37">
        <f>IF(AA29="YES",Participation!D29,Participation!C29)</f>
        <v>1</v>
      </c>
      <c r="L29" s="30">
        <f t="shared" si="23"/>
        <v>0.95937499999999998</v>
      </c>
      <c r="M29" s="30">
        <f t="shared" si="24"/>
        <v>0.92083333333333339</v>
      </c>
      <c r="N29" s="30">
        <f t="shared" si="25"/>
        <v>0.65500000000000003</v>
      </c>
      <c r="O29" s="30">
        <f t="shared" si="26"/>
        <v>0.56747252747252752</v>
      </c>
      <c r="P29" s="30">
        <f>Final!I29</f>
        <v>0.66101694915254239</v>
      </c>
      <c r="Q29" s="35"/>
      <c r="S29" s="33">
        <f t="shared" si="6"/>
        <v>0.77326417128853564</v>
      </c>
      <c r="T29" s="33" t="str">
        <f t="shared" si="27"/>
        <v/>
      </c>
      <c r="U29" s="33">
        <f t="shared" si="28"/>
        <v>0.80223944601381036</v>
      </c>
      <c r="V29" s="35">
        <f t="shared" si="29"/>
        <v>2.3476691854128262E-2</v>
      </c>
      <c r="AA29" s="27" t="s">
        <v>739</v>
      </c>
      <c r="AC29" s="27" t="s">
        <v>854</v>
      </c>
      <c r="AG29" s="35">
        <v>0.85775052910052918</v>
      </c>
      <c r="AH29" s="29" t="s">
        <v>79</v>
      </c>
      <c r="AI29" s="30"/>
      <c r="AJ29" s="34">
        <f>'MT1'!H29</f>
        <v>0.65500000000000003</v>
      </c>
      <c r="AK29" s="35">
        <f>'MT2'!H29</f>
        <v>0.92083333333333339</v>
      </c>
      <c r="AL29" s="35">
        <f>'MT3'!H29</f>
        <v>0.56747252747252752</v>
      </c>
      <c r="AM29" s="35">
        <f>'MT4'!H29</f>
        <v>0.95937499999999998</v>
      </c>
    </row>
    <row r="30" spans="1:39" x14ac:dyDescent="0.25">
      <c r="A30" s="27">
        <v>1</v>
      </c>
      <c r="B30" s="27">
        <v>1</v>
      </c>
      <c r="C30" s="87" t="s">
        <v>822</v>
      </c>
      <c r="D30" s="92" t="s">
        <v>823</v>
      </c>
      <c r="F30" s="35">
        <f t="shared" si="1"/>
        <v>0.92125744148735123</v>
      </c>
      <c r="G30" s="27">
        <f t="shared" si="0"/>
        <v>4</v>
      </c>
      <c r="H30" s="29" t="s">
        <v>81</v>
      </c>
      <c r="J30" s="37">
        <f>IF(AA30="YES",PrepCheck!D30,PrepCheck!C30)</f>
        <v>0.97222083333333342</v>
      </c>
      <c r="K30" s="37">
        <f>IF(AA30="YES",Participation!D30,Participation!C30)</f>
        <v>1</v>
      </c>
      <c r="L30" s="30">
        <f t="shared" si="23"/>
        <v>0.97499999999999998</v>
      </c>
      <c r="M30" s="30">
        <f t="shared" si="24"/>
        <v>0.97395833333333337</v>
      </c>
      <c r="N30" s="30">
        <f t="shared" si="25"/>
        <v>0.94852941176470584</v>
      </c>
      <c r="O30" s="30">
        <f t="shared" si="26"/>
        <v>0.93406593406593408</v>
      </c>
      <c r="P30" s="30">
        <f>Final!I30</f>
        <v>0.81355932203389836</v>
      </c>
      <c r="Q30" s="35"/>
      <c r="S30" s="33">
        <f t="shared" si="6"/>
        <v>0.91559484239335309</v>
      </c>
      <c r="T30" s="33" t="str">
        <f t="shared" si="27"/>
        <v/>
      </c>
      <c r="U30" s="33">
        <f t="shared" si="28"/>
        <v>0.91983427564528641</v>
      </c>
      <c r="V30" s="35">
        <f t="shared" si="29"/>
        <v>-1.4231658420648108E-3</v>
      </c>
      <c r="AA30" s="27" t="s">
        <v>739</v>
      </c>
      <c r="AG30" s="35">
        <v>0.9858217592592593</v>
      </c>
      <c r="AH30" s="29" t="s">
        <v>81</v>
      </c>
      <c r="AI30" s="30"/>
      <c r="AJ30" s="34">
        <f>'MT1'!H30</f>
        <v>0.97499999999999998</v>
      </c>
      <c r="AK30" s="35">
        <f>'MT2'!H30</f>
        <v>0.97395833333333337</v>
      </c>
      <c r="AL30" s="35">
        <f>'MT3'!H30</f>
        <v>0.93406593406593408</v>
      </c>
      <c r="AM30" s="35">
        <f>'MT4'!H30</f>
        <v>0.94852941176470584</v>
      </c>
    </row>
    <row r="31" spans="1:39" x14ac:dyDescent="0.25">
      <c r="A31" s="27">
        <v>1</v>
      </c>
      <c r="B31" s="27">
        <v>1</v>
      </c>
      <c r="C31" s="78" t="s">
        <v>715</v>
      </c>
      <c r="D31" s="92" t="s">
        <v>764</v>
      </c>
      <c r="F31" s="35">
        <f t="shared" si="1"/>
        <v>0.61552069125448083</v>
      </c>
      <c r="G31" s="27">
        <f t="shared" si="0"/>
        <v>20</v>
      </c>
      <c r="H31" s="29" t="s">
        <v>76</v>
      </c>
      <c r="J31" s="37">
        <f>IF(AA31="YES",PrepCheck!D31,PrepCheck!C31)</f>
        <v>0.75397272727272724</v>
      </c>
      <c r="K31" s="37">
        <f>IF(AA31="YES",Participation!D31,Participation!C31)</f>
        <v>0.93548387096774188</v>
      </c>
      <c r="L31" s="30">
        <f t="shared" si="23"/>
        <v>0.72499999999999998</v>
      </c>
      <c r="M31" s="30">
        <f t="shared" si="24"/>
        <v>0.671875</v>
      </c>
      <c r="N31" s="30">
        <f t="shared" si="25"/>
        <v>0.666875</v>
      </c>
      <c r="O31" s="30">
        <f t="shared" si="26"/>
        <v>0.43362637362637363</v>
      </c>
      <c r="P31" s="30">
        <f>Final!I31</f>
        <v>0.42372881355932202</v>
      </c>
      <c r="Q31" s="35"/>
      <c r="S31" s="33">
        <f t="shared" si="6"/>
        <v>0.60013713169689786</v>
      </c>
      <c r="T31" s="33" t="str">
        <f t="shared" si="27"/>
        <v/>
      </c>
      <c r="U31" s="33">
        <f t="shared" si="28"/>
        <v>0.63573117099093723</v>
      </c>
      <c r="V31" s="35">
        <f t="shared" si="29"/>
        <v>2.0210479736456399E-2</v>
      </c>
      <c r="AA31" s="27" t="s">
        <v>739</v>
      </c>
      <c r="AB31" s="27" t="s">
        <v>828</v>
      </c>
      <c r="AC31" s="27" t="s">
        <v>854</v>
      </c>
      <c r="AG31" s="35">
        <v>0.80504861111111115</v>
      </c>
      <c r="AH31" s="29" t="s">
        <v>76</v>
      </c>
      <c r="AI31" s="30"/>
      <c r="AJ31" s="34">
        <f>'MT1'!H31</f>
        <v>0.72499999999999998</v>
      </c>
      <c r="AK31" s="35">
        <f>'MT2'!H31</f>
        <v>0.666875</v>
      </c>
      <c r="AL31" s="35">
        <f>'MT3'!H31</f>
        <v>0.43362637362637363</v>
      </c>
      <c r="AM31" s="35">
        <f>'MT4'!H31</f>
        <v>0.671875</v>
      </c>
    </row>
    <row r="32" spans="1:39" x14ac:dyDescent="0.25">
      <c r="A32" s="27">
        <v>1</v>
      </c>
      <c r="B32" s="27">
        <v>1</v>
      </c>
      <c r="C32" s="78" t="s">
        <v>716</v>
      </c>
      <c r="D32" s="92" t="s">
        <v>772</v>
      </c>
      <c r="F32" s="35">
        <f t="shared" si="1"/>
        <v>0.69234246201263416</v>
      </c>
      <c r="G32" s="27">
        <f t="shared" si="0"/>
        <v>18</v>
      </c>
      <c r="H32" s="29" t="s">
        <v>78</v>
      </c>
      <c r="J32" s="37">
        <f>IF(AA32="YES",PrepCheck!D32,PrepCheck!C32)</f>
        <v>0.90939599999999987</v>
      </c>
      <c r="K32" s="37">
        <f>IF(AA32="YES",Participation!D32,Participation!C32)</f>
        <v>0.984375</v>
      </c>
      <c r="L32" s="30">
        <f t="shared" si="23"/>
        <v>0.76835164835164838</v>
      </c>
      <c r="M32" s="30">
        <f t="shared" si="24"/>
        <v>0.76520833333333338</v>
      </c>
      <c r="N32" s="30">
        <f t="shared" si="25"/>
        <v>0.7421875</v>
      </c>
      <c r="O32" s="30">
        <f t="shared" si="26"/>
        <v>0.62</v>
      </c>
      <c r="P32" s="30">
        <f>Final!I32</f>
        <v>0.4576271186440678</v>
      </c>
      <c r="Q32" s="35"/>
      <c r="S32" s="33">
        <f t="shared" si="6"/>
        <v>0.66822540223626015</v>
      </c>
      <c r="T32" s="33" t="str">
        <f t="shared" si="27"/>
        <v/>
      </c>
      <c r="U32" s="33">
        <f t="shared" si="28"/>
        <v>0.70038051334737117</v>
      </c>
      <c r="V32" s="35">
        <f t="shared" si="29"/>
        <v>8.0380513347370064E-3</v>
      </c>
      <c r="Y32" s="27">
        <v>2</v>
      </c>
      <c r="AA32" s="27" t="s">
        <v>739</v>
      </c>
      <c r="AB32" s="27" t="s">
        <v>851</v>
      </c>
      <c r="AC32" s="27" t="s">
        <v>854</v>
      </c>
      <c r="AG32" s="35">
        <v>0.81046580687830683</v>
      </c>
      <c r="AH32" s="29" t="s">
        <v>78</v>
      </c>
      <c r="AI32" s="30"/>
      <c r="AJ32" s="34">
        <f>'MT1'!H32</f>
        <v>0.62</v>
      </c>
      <c r="AK32" s="35">
        <f>'MT2'!H32</f>
        <v>0.76520833333333338</v>
      </c>
      <c r="AL32" s="35">
        <f>'MT3'!H32</f>
        <v>0.76835164835164838</v>
      </c>
      <c r="AM32" s="35">
        <f>'MT4'!H32</f>
        <v>0.7421875</v>
      </c>
    </row>
  </sheetData>
  <phoneticPr fontId="1" type="noConversion"/>
  <conditionalFormatting sqref="V4:V32">
    <cfRule type="cellIs" dxfId="1" priority="5" operator="greaterThan">
      <formula>0.06</formula>
    </cfRule>
  </conditionalFormatting>
  <conditionalFormatting sqref="T4:T32">
    <cfRule type="cellIs" dxfId="0" priority="1" operator="greaterThan">
      <formula>0.02</formula>
    </cfRule>
  </conditionalFormatting>
  <printOptions horizontalCentered="1" verticalCentered="1" gridLines="1"/>
  <pageMargins left="0.5" right="0.5" top="0.5" bottom="0.5" header="0.5" footer="0.5"/>
  <pageSetup scale="5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zoomScale="80" zoomScaleNormal="80" workbookViewId="0">
      <selection activeCell="C29" sqref="C2:C29"/>
    </sheetView>
  </sheetViews>
  <sheetFormatPr defaultColWidth="9" defaultRowHeight="14.25" x14ac:dyDescent="0.2"/>
  <cols>
    <col min="1" max="2" width="17.42578125" style="52" customWidth="1"/>
    <col min="3" max="3" width="30.7109375" style="52" customWidth="1"/>
    <col min="4" max="4" width="17.42578125" style="52" customWidth="1"/>
    <col min="5" max="5" width="44" style="52" customWidth="1"/>
    <col min="6" max="7" width="17.42578125" style="52" customWidth="1"/>
    <col min="8" max="8" width="27.42578125" style="52" customWidth="1"/>
    <col min="9" max="13" width="17.42578125" style="52" customWidth="1"/>
    <col min="14" max="16384" width="9" style="21"/>
  </cols>
  <sheetData>
    <row r="1" spans="1:21" s="25" customFormat="1" ht="13.5" thickBot="1" x14ac:dyDescent="0.25">
      <c r="A1" s="85" t="s">
        <v>720</v>
      </c>
      <c r="B1" s="85" t="s">
        <v>424</v>
      </c>
      <c r="C1" s="85" t="s">
        <v>721</v>
      </c>
      <c r="D1" s="85" t="s">
        <v>722</v>
      </c>
      <c r="E1" s="85" t="s">
        <v>723</v>
      </c>
      <c r="F1" s="85" t="s">
        <v>724</v>
      </c>
      <c r="G1" s="85" t="s">
        <v>725</v>
      </c>
      <c r="H1" s="85" t="s">
        <v>726</v>
      </c>
      <c r="I1" s="85" t="s">
        <v>727</v>
      </c>
      <c r="J1" s="85" t="s">
        <v>728</v>
      </c>
      <c r="K1" s="85" t="s">
        <v>729</v>
      </c>
      <c r="L1" s="85" t="s">
        <v>730</v>
      </c>
      <c r="M1" s="85" t="s">
        <v>731</v>
      </c>
      <c r="N1" s="85" t="s">
        <v>732</v>
      </c>
      <c r="O1" s="85" t="s">
        <v>733</v>
      </c>
      <c r="P1" s="86"/>
      <c r="Q1" s="86"/>
      <c r="R1" s="86"/>
      <c r="S1" s="86"/>
      <c r="T1" s="86"/>
      <c r="U1" s="86"/>
    </row>
    <row r="2" spans="1:21" ht="13.5" thickBot="1" x14ac:dyDescent="0.25">
      <c r="A2" s="85" t="s">
        <v>667</v>
      </c>
      <c r="B2" s="85" t="s">
        <v>686</v>
      </c>
      <c r="C2" s="85" t="s">
        <v>799</v>
      </c>
      <c r="D2" s="85" t="s">
        <v>749</v>
      </c>
      <c r="E2" s="85" t="s">
        <v>800</v>
      </c>
      <c r="F2" s="85" t="s">
        <v>777</v>
      </c>
      <c r="G2" s="85" t="s">
        <v>741</v>
      </c>
      <c r="H2" s="85"/>
      <c r="I2" s="85" t="s">
        <v>741</v>
      </c>
      <c r="J2" s="85" t="s">
        <v>739</v>
      </c>
      <c r="K2" s="85" t="s">
        <v>739</v>
      </c>
      <c r="L2" s="85" t="s">
        <v>739</v>
      </c>
      <c r="M2" s="85" t="s">
        <v>739</v>
      </c>
      <c r="N2" s="85" t="s">
        <v>739</v>
      </c>
      <c r="O2" s="85" t="s">
        <v>739</v>
      </c>
      <c r="P2" s="86"/>
      <c r="Q2" s="86"/>
      <c r="R2" s="86"/>
      <c r="S2" s="86"/>
      <c r="T2" s="86"/>
      <c r="U2" s="86"/>
    </row>
    <row r="3" spans="1:21" ht="13.5" thickBot="1" x14ac:dyDescent="0.25">
      <c r="A3" s="85" t="s">
        <v>688</v>
      </c>
      <c r="B3" s="85" t="s">
        <v>801</v>
      </c>
      <c r="C3" s="85" t="s">
        <v>802</v>
      </c>
      <c r="D3" s="85" t="s">
        <v>797</v>
      </c>
      <c r="E3" s="85" t="s">
        <v>803</v>
      </c>
      <c r="F3" s="85" t="s">
        <v>818</v>
      </c>
      <c r="G3" s="85" t="s">
        <v>739</v>
      </c>
      <c r="H3" s="85" t="s">
        <v>804</v>
      </c>
      <c r="I3" s="85" t="s">
        <v>741</v>
      </c>
      <c r="J3" s="85" t="s">
        <v>739</v>
      </c>
      <c r="K3" s="85" t="s">
        <v>739</v>
      </c>
      <c r="L3" s="85" t="s">
        <v>739</v>
      </c>
      <c r="M3" s="85" t="s">
        <v>739</v>
      </c>
      <c r="N3" s="85" t="s">
        <v>739</v>
      </c>
      <c r="O3" s="85" t="s">
        <v>739</v>
      </c>
      <c r="P3" s="86"/>
      <c r="Q3" s="86"/>
      <c r="R3" s="86"/>
      <c r="S3" s="86"/>
      <c r="T3" s="86"/>
      <c r="U3" s="86"/>
    </row>
    <row r="4" spans="1:21" ht="13.5" thickBot="1" x14ac:dyDescent="0.25">
      <c r="A4" s="85" t="s">
        <v>770</v>
      </c>
      <c r="B4" s="85" t="s">
        <v>689</v>
      </c>
      <c r="C4" t="s">
        <v>825</v>
      </c>
      <c r="D4" s="85" t="s">
        <v>749</v>
      </c>
      <c r="E4" s="85" t="s">
        <v>771</v>
      </c>
      <c r="F4" s="85" t="s">
        <v>819</v>
      </c>
      <c r="G4" s="85" t="s">
        <v>741</v>
      </c>
      <c r="H4" s="85"/>
      <c r="I4" s="85" t="s">
        <v>741</v>
      </c>
      <c r="J4" s="85" t="s">
        <v>739</v>
      </c>
      <c r="K4" s="85" t="s">
        <v>739</v>
      </c>
      <c r="L4" s="85" t="s">
        <v>739</v>
      </c>
      <c r="M4" s="85" t="s">
        <v>739</v>
      </c>
      <c r="N4" s="85" t="s">
        <v>739</v>
      </c>
      <c r="O4" s="85" t="s">
        <v>739</v>
      </c>
      <c r="P4" s="86"/>
      <c r="Q4" s="86"/>
      <c r="R4" s="86"/>
      <c r="S4" s="86"/>
      <c r="T4" s="86"/>
      <c r="U4" s="86"/>
    </row>
    <row r="5" spans="1:21" ht="13.5" thickBot="1" x14ac:dyDescent="0.25">
      <c r="A5" s="85" t="s">
        <v>63</v>
      </c>
      <c r="B5" s="85" t="s">
        <v>690</v>
      </c>
      <c r="C5" s="85" t="s">
        <v>805</v>
      </c>
      <c r="D5" s="85" t="s">
        <v>749</v>
      </c>
      <c r="E5" s="85" t="s">
        <v>806</v>
      </c>
      <c r="F5" s="85" t="s">
        <v>769</v>
      </c>
      <c r="G5" s="85" t="s">
        <v>741</v>
      </c>
      <c r="H5" s="85"/>
      <c r="I5" s="85" t="s">
        <v>741</v>
      </c>
      <c r="J5" s="85" t="s">
        <v>739</v>
      </c>
      <c r="K5" s="85" t="s">
        <v>739</v>
      </c>
      <c r="L5" s="85" t="s">
        <v>739</v>
      </c>
      <c r="M5" s="85" t="s">
        <v>739</v>
      </c>
      <c r="N5" s="85" t="s">
        <v>739</v>
      </c>
      <c r="O5" s="85" t="s">
        <v>739</v>
      </c>
      <c r="P5" s="86"/>
      <c r="Q5" s="86"/>
      <c r="R5" s="86"/>
      <c r="S5" s="86"/>
      <c r="T5" s="86"/>
      <c r="U5" s="86"/>
    </row>
    <row r="6" spans="1:21" ht="13.5" thickBot="1" x14ac:dyDescent="0.25">
      <c r="A6" s="85" t="s">
        <v>44</v>
      </c>
      <c r="B6" s="85" t="s">
        <v>691</v>
      </c>
      <c r="C6" t="s">
        <v>826</v>
      </c>
      <c r="D6" s="85" t="s">
        <v>749</v>
      </c>
      <c r="E6" s="85" t="s">
        <v>783</v>
      </c>
      <c r="F6" s="85" t="s">
        <v>784</v>
      </c>
      <c r="G6" s="85" t="s">
        <v>741</v>
      </c>
      <c r="H6" s="85"/>
      <c r="I6" s="85" t="s">
        <v>741</v>
      </c>
      <c r="J6" s="85" t="s">
        <v>739</v>
      </c>
      <c r="K6" s="85" t="s">
        <v>739</v>
      </c>
      <c r="L6" s="85" t="s">
        <v>739</v>
      </c>
      <c r="M6" s="85" t="s">
        <v>739</v>
      </c>
      <c r="N6" s="85" t="s">
        <v>739</v>
      </c>
      <c r="O6" s="85" t="s">
        <v>739</v>
      </c>
      <c r="P6" s="86"/>
      <c r="Q6" s="86"/>
      <c r="R6" s="86"/>
      <c r="S6" s="86"/>
      <c r="T6" s="86"/>
      <c r="U6" s="86"/>
    </row>
    <row r="7" spans="1:21" ht="13.5" thickBot="1" x14ac:dyDescent="0.25">
      <c r="A7" s="85" t="s">
        <v>183</v>
      </c>
      <c r="B7" s="85" t="s">
        <v>692</v>
      </c>
      <c r="C7" s="85" t="s">
        <v>778</v>
      </c>
      <c r="D7" s="85" t="s">
        <v>749</v>
      </c>
      <c r="E7" s="85" t="s">
        <v>779</v>
      </c>
      <c r="F7" s="85" t="s">
        <v>780</v>
      </c>
      <c r="G7" s="85" t="s">
        <v>741</v>
      </c>
      <c r="H7" s="85"/>
      <c r="I7" s="85" t="s">
        <v>741</v>
      </c>
      <c r="J7" s="85" t="s">
        <v>739</v>
      </c>
      <c r="K7" s="85" t="s">
        <v>739</v>
      </c>
      <c r="L7" s="85" t="s">
        <v>739</v>
      </c>
      <c r="M7" s="85" t="s">
        <v>739</v>
      </c>
      <c r="N7" s="85" t="s">
        <v>739</v>
      </c>
      <c r="O7" s="85" t="s">
        <v>739</v>
      </c>
      <c r="P7" s="86"/>
      <c r="Q7" s="86"/>
      <c r="R7" s="86"/>
      <c r="S7" s="86"/>
      <c r="T7" s="86"/>
      <c r="U7" s="86"/>
    </row>
    <row r="8" spans="1:21" ht="13.5" thickBot="1" x14ac:dyDescent="0.25">
      <c r="A8" s="85" t="s">
        <v>199</v>
      </c>
      <c r="B8" s="85" t="s">
        <v>693</v>
      </c>
      <c r="C8" s="85" t="s">
        <v>761</v>
      </c>
      <c r="D8" s="85" t="s">
        <v>745</v>
      </c>
      <c r="E8" s="85" t="s">
        <v>762</v>
      </c>
      <c r="F8" s="85" t="s">
        <v>763</v>
      </c>
      <c r="G8" s="85" t="s">
        <v>741</v>
      </c>
      <c r="H8" s="85"/>
      <c r="I8" s="85" t="s">
        <v>741</v>
      </c>
      <c r="J8" s="85" t="s">
        <v>739</v>
      </c>
      <c r="K8" s="85" t="s">
        <v>739</v>
      </c>
      <c r="L8" s="85" t="s">
        <v>739</v>
      </c>
      <c r="M8" s="85" t="s">
        <v>739</v>
      </c>
      <c r="N8" s="85" t="s">
        <v>739</v>
      </c>
      <c r="O8" s="85" t="s">
        <v>739</v>
      </c>
      <c r="P8" s="86"/>
      <c r="Q8" s="86"/>
      <c r="R8" s="86"/>
      <c r="S8" s="86"/>
      <c r="T8" s="86"/>
      <c r="U8" s="86"/>
    </row>
    <row r="9" spans="1:21" ht="13.5" thickBot="1" x14ac:dyDescent="0.25">
      <c r="A9" s="85" t="s">
        <v>813</v>
      </c>
      <c r="B9" s="85" t="s">
        <v>814</v>
      </c>
      <c r="C9" s="85" t="s">
        <v>815</v>
      </c>
      <c r="D9" s="85" t="s">
        <v>745</v>
      </c>
      <c r="E9" s="85" t="s">
        <v>816</v>
      </c>
      <c r="F9" s="85" t="s">
        <v>817</v>
      </c>
      <c r="G9" s="85" t="s">
        <v>741</v>
      </c>
      <c r="H9" s="85"/>
      <c r="I9" s="85" t="s">
        <v>741</v>
      </c>
      <c r="J9" s="85" t="s">
        <v>739</v>
      </c>
      <c r="K9" s="85" t="s">
        <v>739</v>
      </c>
      <c r="L9" s="85" t="s">
        <v>739</v>
      </c>
      <c r="M9" s="85" t="s">
        <v>739</v>
      </c>
      <c r="N9" s="85" t="s">
        <v>739</v>
      </c>
      <c r="O9" s="85" t="s">
        <v>739</v>
      </c>
      <c r="P9" s="86"/>
      <c r="Q9" s="86"/>
      <c r="R9" s="86"/>
      <c r="S9" s="86"/>
      <c r="T9" s="86"/>
      <c r="U9" s="86"/>
    </row>
    <row r="10" spans="1:21" ht="13.5" thickBot="1" x14ac:dyDescent="0.25">
      <c r="A10" s="85" t="s">
        <v>696</v>
      </c>
      <c r="B10" s="85" t="s">
        <v>695</v>
      </c>
      <c r="C10" s="85" t="s">
        <v>755</v>
      </c>
      <c r="D10" s="85" t="s">
        <v>736</v>
      </c>
      <c r="E10" s="85" t="s">
        <v>756</v>
      </c>
      <c r="F10" s="85" t="s">
        <v>757</v>
      </c>
      <c r="G10" s="85" t="s">
        <v>739</v>
      </c>
      <c r="H10" s="85" t="s">
        <v>758</v>
      </c>
      <c r="I10" s="85" t="s">
        <v>741</v>
      </c>
      <c r="J10" s="85" t="s">
        <v>739</v>
      </c>
      <c r="K10" s="85" t="s">
        <v>739</v>
      </c>
      <c r="L10" s="85" t="s">
        <v>739</v>
      </c>
      <c r="M10" s="85" t="s">
        <v>739</v>
      </c>
      <c r="N10" s="85" t="s">
        <v>739</v>
      </c>
      <c r="O10" s="85" t="s">
        <v>739</v>
      </c>
      <c r="P10" s="86"/>
      <c r="Q10" s="86"/>
      <c r="R10" s="86"/>
      <c r="S10" s="86"/>
      <c r="T10" s="86"/>
      <c r="U10" s="86"/>
    </row>
    <row r="11" spans="1:21" ht="13.5" thickBot="1" x14ac:dyDescent="0.25">
      <c r="A11" s="85" t="s">
        <v>698</v>
      </c>
      <c r="B11" s="85" t="s">
        <v>697</v>
      </c>
      <c r="C11" s="85" t="s">
        <v>790</v>
      </c>
      <c r="D11" s="85" t="s">
        <v>736</v>
      </c>
      <c r="E11" s="85" t="s">
        <v>791</v>
      </c>
      <c r="F11" s="85" t="s">
        <v>792</v>
      </c>
      <c r="G11" s="85" t="s">
        <v>741</v>
      </c>
      <c r="H11" s="85"/>
      <c r="I11" s="85" t="s">
        <v>741</v>
      </c>
      <c r="J11" s="85" t="s">
        <v>739</v>
      </c>
      <c r="K11" s="85" t="s">
        <v>739</v>
      </c>
      <c r="L11" s="85" t="s">
        <v>739</v>
      </c>
      <c r="M11" s="85" t="s">
        <v>739</v>
      </c>
      <c r="N11" s="85" t="s">
        <v>739</v>
      </c>
      <c r="O11" s="85" t="s">
        <v>739</v>
      </c>
      <c r="P11" s="86"/>
      <c r="Q11" s="86"/>
      <c r="R11" s="86"/>
      <c r="S11" s="86"/>
      <c r="T11" s="86"/>
      <c r="U11" s="86"/>
    </row>
    <row r="12" spans="1:21" ht="13.5" thickBot="1" x14ac:dyDescent="0.25">
      <c r="A12" s="85" t="s">
        <v>622</v>
      </c>
      <c r="B12" s="85" t="s">
        <v>699</v>
      </c>
      <c r="C12" s="85" t="s">
        <v>767</v>
      </c>
      <c r="D12" s="85" t="s">
        <v>736</v>
      </c>
      <c r="E12" s="85" t="s">
        <v>768</v>
      </c>
      <c r="F12" s="85" t="s">
        <v>769</v>
      </c>
      <c r="G12" s="85" t="s">
        <v>741</v>
      </c>
      <c r="H12" s="85"/>
      <c r="I12" s="85" t="s">
        <v>741</v>
      </c>
      <c r="J12" s="85" t="s">
        <v>739</v>
      </c>
      <c r="K12" s="85" t="s">
        <v>739</v>
      </c>
      <c r="L12" s="85" t="s">
        <v>739</v>
      </c>
      <c r="M12" s="85" t="s">
        <v>739</v>
      </c>
      <c r="N12" s="85" t="s">
        <v>739</v>
      </c>
      <c r="O12" s="85" t="s">
        <v>739</v>
      </c>
      <c r="P12" s="86"/>
      <c r="Q12" s="86"/>
      <c r="R12" s="86"/>
      <c r="S12" s="86"/>
      <c r="T12" s="86"/>
      <c r="U12" s="86"/>
    </row>
    <row r="13" spans="1:21" ht="13.5" thickBot="1" x14ac:dyDescent="0.25">
      <c r="A13" s="85"/>
      <c r="B13" s="85"/>
      <c r="C13" s="85"/>
      <c r="D13" s="85"/>
      <c r="E13" s="85"/>
      <c r="F13" s="85"/>
      <c r="G13" s="85"/>
      <c r="H13" s="85"/>
      <c r="I13" s="85"/>
      <c r="J13" s="85"/>
      <c r="K13" s="85"/>
      <c r="L13" s="85"/>
      <c r="M13" s="85"/>
      <c r="N13" s="85"/>
      <c r="O13" s="85"/>
      <c r="P13" s="86"/>
      <c r="Q13" s="86"/>
      <c r="R13" s="86"/>
      <c r="S13" s="86"/>
      <c r="T13" s="86"/>
      <c r="U13" s="86"/>
    </row>
    <row r="14" spans="1:21" ht="13.5" thickBot="1" x14ac:dyDescent="0.25">
      <c r="A14" s="85" t="s">
        <v>701</v>
      </c>
      <c r="B14" s="85" t="s">
        <v>700</v>
      </c>
      <c r="C14" s="85" t="s">
        <v>793</v>
      </c>
      <c r="D14" s="85" t="s">
        <v>749</v>
      </c>
      <c r="E14" s="85" t="s">
        <v>737</v>
      </c>
      <c r="F14" s="85" t="s">
        <v>794</v>
      </c>
      <c r="G14" s="85" t="s">
        <v>739</v>
      </c>
      <c r="H14" s="85" t="s">
        <v>795</v>
      </c>
      <c r="I14" s="85" t="s">
        <v>741</v>
      </c>
      <c r="J14" s="85" t="s">
        <v>739</v>
      </c>
      <c r="K14" s="85" t="s">
        <v>739</v>
      </c>
      <c r="L14" s="85" t="s">
        <v>739</v>
      </c>
      <c r="M14" s="85" t="s">
        <v>739</v>
      </c>
      <c r="N14" s="85" t="s">
        <v>739</v>
      </c>
      <c r="O14" s="85" t="s">
        <v>739</v>
      </c>
      <c r="P14" s="86"/>
      <c r="Q14" s="86"/>
      <c r="R14" s="86"/>
      <c r="S14" s="86"/>
      <c r="T14" s="86"/>
      <c r="U14" s="86"/>
    </row>
    <row r="15" spans="1:21" ht="13.5" thickBot="1" x14ac:dyDescent="0.25">
      <c r="A15" s="85" t="s">
        <v>703</v>
      </c>
      <c r="B15" s="85" t="s">
        <v>702</v>
      </c>
      <c r="C15" s="85" t="s">
        <v>809</v>
      </c>
      <c r="D15" s="85" t="s">
        <v>749</v>
      </c>
      <c r="E15" s="85" t="s">
        <v>810</v>
      </c>
      <c r="F15" s="85" t="s">
        <v>811</v>
      </c>
      <c r="G15" s="85" t="s">
        <v>739</v>
      </c>
      <c r="H15" s="85" t="s">
        <v>812</v>
      </c>
      <c r="I15" s="85" t="s">
        <v>741</v>
      </c>
      <c r="J15" s="85" t="s">
        <v>739</v>
      </c>
      <c r="K15" s="85" t="s">
        <v>739</v>
      </c>
      <c r="L15" s="85" t="s">
        <v>739</v>
      </c>
      <c r="M15" s="85" t="s">
        <v>739</v>
      </c>
      <c r="N15" s="85" t="s">
        <v>739</v>
      </c>
      <c r="O15" s="85" t="s">
        <v>739</v>
      </c>
      <c r="P15" s="86"/>
      <c r="Q15" s="86"/>
      <c r="R15" s="86"/>
      <c r="S15" s="86"/>
      <c r="T15" s="86"/>
      <c r="U15" s="86"/>
    </row>
    <row r="16" spans="1:21" ht="13.5" thickBot="1" x14ac:dyDescent="0.25">
      <c r="A16" s="85" t="s">
        <v>531</v>
      </c>
      <c r="B16" s="85" t="s">
        <v>704</v>
      </c>
      <c r="C16" s="85" t="s">
        <v>775</v>
      </c>
      <c r="D16" s="85" t="s">
        <v>749</v>
      </c>
      <c r="E16" s="85" t="s">
        <v>776</v>
      </c>
      <c r="F16" s="85" t="s">
        <v>777</v>
      </c>
      <c r="G16" s="85" t="s">
        <v>741</v>
      </c>
      <c r="H16" s="85"/>
      <c r="I16" s="85" t="s">
        <v>741</v>
      </c>
      <c r="J16" s="85" t="s">
        <v>739</v>
      </c>
      <c r="K16" s="85" t="s">
        <v>739</v>
      </c>
      <c r="L16" s="85" t="s">
        <v>739</v>
      </c>
      <c r="M16" s="85" t="s">
        <v>739</v>
      </c>
      <c r="N16" s="85" t="s">
        <v>739</v>
      </c>
      <c r="O16" s="85" t="s">
        <v>739</v>
      </c>
      <c r="P16" s="86"/>
      <c r="Q16" s="86"/>
      <c r="R16" s="86"/>
      <c r="S16" s="86"/>
      <c r="T16" s="86"/>
      <c r="U16" s="86"/>
    </row>
    <row r="17" spans="1:21" ht="13.5" thickBot="1" x14ac:dyDescent="0.25">
      <c r="A17" s="85" t="s">
        <v>706</v>
      </c>
      <c r="B17" s="85" t="s">
        <v>705</v>
      </c>
      <c r="C17" s="85" t="s">
        <v>742</v>
      </c>
      <c r="D17" s="85" t="s">
        <v>736</v>
      </c>
      <c r="E17" s="85" t="s">
        <v>743</v>
      </c>
      <c r="F17" s="85" t="s">
        <v>744</v>
      </c>
      <c r="G17" s="85" t="s">
        <v>739</v>
      </c>
      <c r="H17" s="85" t="s">
        <v>740</v>
      </c>
      <c r="I17" s="85" t="s">
        <v>741</v>
      </c>
      <c r="J17" s="85" t="s">
        <v>739</v>
      </c>
      <c r="K17" s="85" t="s">
        <v>739</v>
      </c>
      <c r="L17" s="85" t="s">
        <v>739</v>
      </c>
      <c r="M17" s="85" t="s">
        <v>739</v>
      </c>
      <c r="N17" s="85" t="s">
        <v>739</v>
      </c>
      <c r="O17" s="85" t="s">
        <v>739</v>
      </c>
      <c r="P17" s="86"/>
      <c r="Q17" s="86"/>
      <c r="R17" s="86"/>
      <c r="S17" s="86"/>
      <c r="T17" s="86"/>
      <c r="U17" s="86"/>
    </row>
    <row r="18" spans="1:21" ht="13.5" thickBot="1" x14ac:dyDescent="0.25">
      <c r="A18" s="85" t="s">
        <v>667</v>
      </c>
      <c r="B18" s="85" t="s">
        <v>119</v>
      </c>
      <c r="C18" s="85" t="s">
        <v>748</v>
      </c>
      <c r="D18" s="85" t="s">
        <v>749</v>
      </c>
      <c r="E18" s="85" t="s">
        <v>750</v>
      </c>
      <c r="F18" s="85" t="s">
        <v>751</v>
      </c>
      <c r="G18" s="85" t="s">
        <v>741</v>
      </c>
      <c r="H18" s="85"/>
      <c r="I18" s="85" t="s">
        <v>741</v>
      </c>
      <c r="J18" s="85" t="s">
        <v>739</v>
      </c>
      <c r="K18" s="85" t="s">
        <v>739</v>
      </c>
      <c r="L18" s="85" t="s">
        <v>739</v>
      </c>
      <c r="M18" s="85" t="s">
        <v>739</v>
      </c>
      <c r="N18" s="85" t="s">
        <v>739</v>
      </c>
      <c r="O18" s="85" t="s">
        <v>739</v>
      </c>
      <c r="P18" s="86"/>
      <c r="Q18" s="86"/>
      <c r="R18" s="86"/>
      <c r="S18" s="86"/>
      <c r="T18" s="86"/>
      <c r="U18" s="86"/>
    </row>
    <row r="19" spans="1:21" ht="13.5" thickBot="1" x14ac:dyDescent="0.25">
      <c r="A19" s="85" t="s">
        <v>667</v>
      </c>
      <c r="B19" s="85" t="s">
        <v>707</v>
      </c>
      <c r="C19" s="85" t="s">
        <v>796</v>
      </c>
      <c r="D19" s="85" t="s">
        <v>797</v>
      </c>
      <c r="E19" s="85" t="s">
        <v>798</v>
      </c>
      <c r="F19" s="85" t="s">
        <v>777</v>
      </c>
      <c r="G19" s="85" t="s">
        <v>741</v>
      </c>
      <c r="H19" s="85"/>
      <c r="I19" s="85" t="s">
        <v>741</v>
      </c>
      <c r="J19" s="85" t="s">
        <v>739</v>
      </c>
      <c r="K19" s="85" t="s">
        <v>739</v>
      </c>
      <c r="L19" s="85" t="s">
        <v>739</v>
      </c>
      <c r="M19" s="85" t="s">
        <v>739</v>
      </c>
      <c r="N19" s="85" t="s">
        <v>739</v>
      </c>
      <c r="O19" s="85" t="s">
        <v>739</v>
      </c>
      <c r="P19" s="86"/>
      <c r="Q19" s="86"/>
      <c r="R19" s="86"/>
      <c r="S19" s="86"/>
      <c r="T19" s="86"/>
      <c r="U19" s="86"/>
    </row>
    <row r="20" spans="1:21" ht="13.5" thickBot="1" x14ac:dyDescent="0.25">
      <c r="A20" s="85" t="s">
        <v>734</v>
      </c>
      <c r="B20" s="85" t="s">
        <v>708</v>
      </c>
      <c r="C20" s="85" t="s">
        <v>735</v>
      </c>
      <c r="D20" s="85" t="s">
        <v>736</v>
      </c>
      <c r="E20" s="85" t="s">
        <v>737</v>
      </c>
      <c r="F20" s="85" t="s">
        <v>738</v>
      </c>
      <c r="G20" s="85" t="s">
        <v>739</v>
      </c>
      <c r="H20" s="85" t="s">
        <v>740</v>
      </c>
      <c r="I20" s="85" t="s">
        <v>741</v>
      </c>
      <c r="J20" s="85" t="s">
        <v>739</v>
      </c>
      <c r="K20" s="85" t="s">
        <v>739</v>
      </c>
      <c r="L20" s="85" t="s">
        <v>739</v>
      </c>
      <c r="M20" s="85" t="s">
        <v>739</v>
      </c>
      <c r="N20" s="85" t="s">
        <v>739</v>
      </c>
      <c r="O20" s="85" t="s">
        <v>739</v>
      </c>
      <c r="P20" s="86"/>
      <c r="Q20" s="86"/>
      <c r="R20" s="86"/>
      <c r="S20" s="86"/>
      <c r="T20" s="86"/>
      <c r="U20" s="86"/>
    </row>
    <row r="21" spans="1:21" ht="13.5" thickBot="1" x14ac:dyDescent="0.25">
      <c r="A21" s="85" t="s">
        <v>709</v>
      </c>
      <c r="B21" s="85" t="s">
        <v>708</v>
      </c>
      <c r="C21" s="85" t="s">
        <v>807</v>
      </c>
      <c r="D21" s="85" t="s">
        <v>736</v>
      </c>
      <c r="E21" s="85" t="s">
        <v>808</v>
      </c>
      <c r="F21" s="85" t="s">
        <v>769</v>
      </c>
      <c r="G21" s="85" t="s">
        <v>741</v>
      </c>
      <c r="H21" s="85"/>
      <c r="I21" s="85" t="s">
        <v>741</v>
      </c>
      <c r="J21" s="85" t="s">
        <v>739</v>
      </c>
      <c r="K21" s="85" t="s">
        <v>739</v>
      </c>
      <c r="L21" s="85" t="s">
        <v>739</v>
      </c>
      <c r="M21" s="85" t="s">
        <v>739</v>
      </c>
      <c r="N21" s="85" t="s">
        <v>739</v>
      </c>
      <c r="O21" s="85" t="s">
        <v>739</v>
      </c>
      <c r="P21" s="86"/>
      <c r="Q21" s="86"/>
      <c r="R21" s="86"/>
      <c r="S21" s="86"/>
      <c r="T21" s="86"/>
      <c r="U21" s="86"/>
    </row>
    <row r="22" spans="1:21" ht="13.5" thickBot="1" x14ac:dyDescent="0.25">
      <c r="A22" s="85" t="s">
        <v>504</v>
      </c>
      <c r="B22" s="85" t="s">
        <v>710</v>
      </c>
      <c r="C22" s="85" t="s">
        <v>752</v>
      </c>
      <c r="D22" s="85" t="s">
        <v>749</v>
      </c>
      <c r="E22" s="85" t="s">
        <v>753</v>
      </c>
      <c r="F22" s="85" t="s">
        <v>754</v>
      </c>
      <c r="G22" s="85" t="s">
        <v>741</v>
      </c>
      <c r="H22" s="85"/>
      <c r="I22" s="85" t="s">
        <v>741</v>
      </c>
      <c r="J22" s="85" t="s">
        <v>739</v>
      </c>
      <c r="K22" s="85" t="s">
        <v>739</v>
      </c>
      <c r="L22" s="85" t="s">
        <v>739</v>
      </c>
      <c r="M22" s="85" t="s">
        <v>739</v>
      </c>
      <c r="N22" s="85" t="s">
        <v>739</v>
      </c>
      <c r="O22" s="85" t="s">
        <v>739</v>
      </c>
      <c r="P22" s="86"/>
      <c r="Q22" s="86"/>
      <c r="R22" s="86"/>
      <c r="S22" s="86"/>
      <c r="T22" s="86"/>
      <c r="U22" s="86"/>
    </row>
    <row r="23" spans="1:21" ht="13.5" thickBot="1" x14ac:dyDescent="0.25">
      <c r="A23" s="85" t="s">
        <v>217</v>
      </c>
      <c r="B23" s="85" t="s">
        <v>491</v>
      </c>
      <c r="C23" s="85" t="s">
        <v>785</v>
      </c>
      <c r="D23" s="85" t="s">
        <v>736</v>
      </c>
      <c r="E23" s="85" t="s">
        <v>786</v>
      </c>
      <c r="F23" s="85" t="s">
        <v>787</v>
      </c>
      <c r="G23" s="85" t="s">
        <v>741</v>
      </c>
      <c r="H23" s="85"/>
      <c r="I23" s="85" t="s">
        <v>741</v>
      </c>
      <c r="J23" s="85" t="s">
        <v>739</v>
      </c>
      <c r="K23" s="85" t="s">
        <v>739</v>
      </c>
      <c r="L23" s="85" t="s">
        <v>739</v>
      </c>
      <c r="M23" s="85" t="s">
        <v>739</v>
      </c>
      <c r="N23" s="85" t="s">
        <v>739</v>
      </c>
      <c r="O23" s="85" t="s">
        <v>739</v>
      </c>
      <c r="P23" s="86"/>
      <c r="Q23" s="86"/>
      <c r="R23" s="86"/>
      <c r="S23" s="86"/>
      <c r="T23" s="86"/>
      <c r="U23" s="86"/>
    </row>
    <row r="24" spans="1:21" ht="13.5" thickBot="1" x14ac:dyDescent="0.25">
      <c r="A24" s="85" t="s">
        <v>788</v>
      </c>
      <c r="B24" s="85" t="s">
        <v>711</v>
      </c>
      <c r="C24" s="85" t="s">
        <v>789</v>
      </c>
      <c r="D24" s="85" t="s">
        <v>749</v>
      </c>
      <c r="E24" s="85" t="s">
        <v>756</v>
      </c>
      <c r="F24" s="85" t="s">
        <v>738</v>
      </c>
      <c r="G24" s="85" t="s">
        <v>741</v>
      </c>
      <c r="H24" s="85"/>
      <c r="I24" s="85" t="s">
        <v>741</v>
      </c>
      <c r="J24" s="85" t="s">
        <v>739</v>
      </c>
      <c r="K24" s="85" t="s">
        <v>739</v>
      </c>
      <c r="L24" s="85" t="s">
        <v>739</v>
      </c>
      <c r="M24" s="85" t="s">
        <v>739</v>
      </c>
      <c r="N24" s="85" t="s">
        <v>739</v>
      </c>
      <c r="O24" s="85" t="s">
        <v>739</v>
      </c>
      <c r="P24" s="86"/>
      <c r="Q24" s="86"/>
      <c r="R24" s="86"/>
      <c r="S24" s="86"/>
      <c r="T24" s="86"/>
      <c r="U24" s="86"/>
    </row>
    <row r="25" spans="1:21" ht="13.5" thickBot="1" x14ac:dyDescent="0.25">
      <c r="A25" s="85" t="s">
        <v>714</v>
      </c>
      <c r="B25" s="85" t="s">
        <v>713</v>
      </c>
      <c r="C25" s="85" t="s">
        <v>781</v>
      </c>
      <c r="D25" s="85" t="s">
        <v>749</v>
      </c>
      <c r="E25" s="85" t="s">
        <v>782</v>
      </c>
      <c r="F25" s="85" t="s">
        <v>820</v>
      </c>
      <c r="G25" s="85" t="s">
        <v>741</v>
      </c>
      <c r="H25" s="85"/>
      <c r="I25" s="85" t="s">
        <v>741</v>
      </c>
      <c r="J25" s="85" t="s">
        <v>739</v>
      </c>
      <c r="K25" s="85" t="s">
        <v>739</v>
      </c>
      <c r="L25" s="85" t="s">
        <v>739</v>
      </c>
      <c r="M25" s="85" t="s">
        <v>739</v>
      </c>
      <c r="N25" s="85" t="s">
        <v>739</v>
      </c>
      <c r="O25" s="85" t="s">
        <v>739</v>
      </c>
      <c r="P25" s="86"/>
      <c r="Q25" s="86"/>
      <c r="R25" s="86"/>
      <c r="S25" s="86"/>
      <c r="T25" s="86"/>
      <c r="U25" s="86"/>
    </row>
    <row r="26" spans="1:21" ht="13.5" thickBot="1" x14ac:dyDescent="0.25">
      <c r="A26" s="85" t="s">
        <v>132</v>
      </c>
      <c r="B26" s="85" t="s">
        <v>170</v>
      </c>
      <c r="C26" s="85" t="s">
        <v>759</v>
      </c>
      <c r="D26" s="85" t="s">
        <v>736</v>
      </c>
      <c r="E26" s="85" t="s">
        <v>760</v>
      </c>
      <c r="F26" s="85" t="s">
        <v>738</v>
      </c>
      <c r="G26" s="85" t="s">
        <v>741</v>
      </c>
      <c r="H26" s="85"/>
      <c r="I26" s="85" t="s">
        <v>741</v>
      </c>
      <c r="J26" s="85" t="s">
        <v>739</v>
      </c>
      <c r="K26" s="85" t="s">
        <v>739</v>
      </c>
      <c r="L26" s="85" t="s">
        <v>739</v>
      </c>
      <c r="M26" s="85" t="s">
        <v>739</v>
      </c>
      <c r="N26" s="85" t="s">
        <v>739</v>
      </c>
      <c r="O26" s="85" t="s">
        <v>739</v>
      </c>
      <c r="P26" s="86"/>
      <c r="Q26" s="86"/>
      <c r="R26" s="86"/>
      <c r="S26" s="86"/>
      <c r="T26" s="86"/>
      <c r="U26" s="86"/>
    </row>
    <row r="27" spans="1:21" ht="26.25" thickBot="1" x14ac:dyDescent="0.25">
      <c r="A27" s="85" t="s">
        <v>823</v>
      </c>
      <c r="B27" s="85" t="s">
        <v>822</v>
      </c>
      <c r="C27" s="79" t="s">
        <v>824</v>
      </c>
      <c r="D27" s="79" t="s">
        <v>745</v>
      </c>
      <c r="E27" s="79" t="s">
        <v>756</v>
      </c>
      <c r="F27" s="79" t="s">
        <v>774</v>
      </c>
      <c r="G27" s="79" t="s">
        <v>741</v>
      </c>
      <c r="H27" s="79"/>
      <c r="I27" s="79" t="s">
        <v>741</v>
      </c>
      <c r="J27" s="79" t="s">
        <v>739</v>
      </c>
      <c r="K27" s="79" t="s">
        <v>739</v>
      </c>
      <c r="L27" s="79" t="s">
        <v>739</v>
      </c>
      <c r="M27" s="79" t="s">
        <v>739</v>
      </c>
      <c r="N27" s="79" t="s">
        <v>739</v>
      </c>
      <c r="O27" s="79" t="s">
        <v>739</v>
      </c>
      <c r="P27" s="86"/>
      <c r="Q27" s="86"/>
      <c r="R27" s="86"/>
      <c r="S27" s="86"/>
      <c r="T27" s="86"/>
      <c r="U27" s="86"/>
    </row>
    <row r="28" spans="1:21" ht="13.5" thickBot="1" x14ac:dyDescent="0.25">
      <c r="A28" s="85" t="s">
        <v>764</v>
      </c>
      <c r="B28" s="85" t="s">
        <v>715</v>
      </c>
      <c r="C28" s="85" t="s">
        <v>765</v>
      </c>
      <c r="D28" s="85" t="s">
        <v>745</v>
      </c>
      <c r="E28" s="85" t="s">
        <v>766</v>
      </c>
      <c r="F28" s="85" t="s">
        <v>746</v>
      </c>
      <c r="G28" s="85" t="s">
        <v>739</v>
      </c>
      <c r="H28" s="85" t="s">
        <v>747</v>
      </c>
      <c r="I28" s="85" t="s">
        <v>741</v>
      </c>
      <c r="J28" s="85" t="s">
        <v>739</v>
      </c>
      <c r="K28" s="85" t="s">
        <v>739</v>
      </c>
      <c r="L28" s="85" t="s">
        <v>739</v>
      </c>
      <c r="M28" s="85" t="s">
        <v>739</v>
      </c>
      <c r="N28" s="85" t="s">
        <v>739</v>
      </c>
      <c r="O28" s="85" t="s">
        <v>739</v>
      </c>
      <c r="P28" s="86"/>
      <c r="Q28" s="86"/>
      <c r="R28" s="86"/>
      <c r="S28" s="86"/>
      <c r="T28" s="86"/>
      <c r="U28" s="86"/>
    </row>
    <row r="29" spans="1:21" ht="13.5" thickBot="1" x14ac:dyDescent="0.25">
      <c r="A29" s="85" t="s">
        <v>772</v>
      </c>
      <c r="B29" s="85" t="s">
        <v>716</v>
      </c>
      <c r="C29" s="85" t="s">
        <v>773</v>
      </c>
      <c r="D29" s="85" t="s">
        <v>736</v>
      </c>
      <c r="E29" s="85" t="s">
        <v>737</v>
      </c>
      <c r="F29" s="85" t="s">
        <v>774</v>
      </c>
      <c r="G29" s="85" t="s">
        <v>739</v>
      </c>
      <c r="H29" s="85" t="s">
        <v>740</v>
      </c>
      <c r="I29" s="85" t="s">
        <v>741</v>
      </c>
      <c r="J29" s="85" t="s">
        <v>739</v>
      </c>
      <c r="K29" s="85" t="s">
        <v>739</v>
      </c>
      <c r="L29" s="85" t="s">
        <v>739</v>
      </c>
      <c r="M29" s="85" t="s">
        <v>739</v>
      </c>
      <c r="N29" s="85" t="s">
        <v>739</v>
      </c>
      <c r="O29" s="85" t="s">
        <v>739</v>
      </c>
      <c r="P29" s="86"/>
      <c r="Q29" s="86"/>
      <c r="R29" s="86"/>
      <c r="S29" s="86"/>
      <c r="T29" s="86"/>
      <c r="U29" s="86"/>
    </row>
    <row r="30" spans="1:21" ht="12.75" x14ac:dyDescent="0.2">
      <c r="A30" s="21"/>
      <c r="B30" s="21"/>
      <c r="C30" s="21"/>
      <c r="D30" s="21"/>
      <c r="E30" s="21"/>
      <c r="F30" s="21"/>
      <c r="G30" s="21"/>
      <c r="H30" s="21"/>
      <c r="I30" s="21"/>
      <c r="J30" s="21"/>
      <c r="K30" s="21"/>
      <c r="L30" s="21"/>
      <c r="M30" s="21"/>
    </row>
    <row r="31" spans="1:21" ht="12.75" x14ac:dyDescent="0.2">
      <c r="A31" s="21"/>
      <c r="B31" s="21"/>
      <c r="C31" s="21"/>
      <c r="D31" s="21"/>
      <c r="E31" s="21"/>
      <c r="F31" s="21"/>
      <c r="G31" s="21"/>
      <c r="H31" s="21"/>
      <c r="I31" s="21"/>
      <c r="J31" s="21"/>
      <c r="K31" s="21"/>
      <c r="L31" s="21"/>
      <c r="M31" s="21"/>
    </row>
    <row r="32" spans="1:21" ht="12.75" x14ac:dyDescent="0.2">
      <c r="A32" s="21"/>
      <c r="B32" s="21"/>
      <c r="C32" s="21"/>
      <c r="D32" s="21"/>
      <c r="E32" s="21"/>
      <c r="F32" s="21"/>
      <c r="G32" s="21"/>
      <c r="H32" s="21"/>
      <c r="I32" s="21"/>
      <c r="J32" s="21"/>
      <c r="K32" s="21"/>
      <c r="L32" s="21"/>
      <c r="M32" s="21"/>
    </row>
    <row r="33" spans="1:13" ht="12.75" x14ac:dyDescent="0.2">
      <c r="A33" s="21"/>
      <c r="B33" s="21"/>
      <c r="C33" s="21"/>
      <c r="D33" s="21"/>
      <c r="E33" s="21"/>
      <c r="F33" s="21"/>
      <c r="G33" s="21"/>
      <c r="H33" s="21"/>
      <c r="I33" s="21"/>
      <c r="J33" s="21"/>
      <c r="K33" s="21"/>
      <c r="L33" s="21"/>
      <c r="M33" s="21"/>
    </row>
    <row r="34" spans="1:13" ht="12.75" x14ac:dyDescent="0.2">
      <c r="A34" s="21"/>
      <c r="B34" s="21"/>
      <c r="C34" s="21"/>
      <c r="D34" s="21"/>
      <c r="E34" s="21"/>
      <c r="F34" s="21"/>
      <c r="G34" s="21"/>
      <c r="H34" s="21"/>
      <c r="I34" s="21"/>
      <c r="J34" s="21"/>
      <c r="K34" s="21"/>
      <c r="L34" s="21"/>
      <c r="M34" s="21"/>
    </row>
    <row r="35" spans="1:13" ht="12.75" x14ac:dyDescent="0.2">
      <c r="A35" s="21"/>
      <c r="B35" s="21"/>
      <c r="C35" s="21"/>
      <c r="D35" s="21"/>
      <c r="E35" s="21"/>
      <c r="F35" s="21"/>
      <c r="G35" s="21"/>
      <c r="H35" s="21"/>
      <c r="I35" s="21"/>
      <c r="J35" s="21"/>
      <c r="K35" s="21"/>
      <c r="L35" s="21"/>
      <c r="M35" s="21"/>
    </row>
    <row r="36" spans="1:13" ht="12.75" x14ac:dyDescent="0.2">
      <c r="A36" s="21"/>
      <c r="B36" s="21"/>
      <c r="C36" s="21"/>
      <c r="D36" s="21"/>
      <c r="E36" s="21"/>
      <c r="F36" s="21"/>
      <c r="G36" s="21"/>
      <c r="H36" s="21"/>
      <c r="I36" s="21"/>
      <c r="J36" s="21"/>
      <c r="K36" s="21"/>
      <c r="L36" s="21"/>
      <c r="M36" s="21"/>
    </row>
    <row r="37" spans="1:13" ht="12.75" x14ac:dyDescent="0.2">
      <c r="A37" s="21"/>
      <c r="B37" s="21"/>
      <c r="C37" s="21"/>
      <c r="D37" s="21"/>
      <c r="E37" s="21"/>
      <c r="F37" s="21"/>
      <c r="G37" s="21"/>
      <c r="H37" s="21"/>
      <c r="I37" s="21"/>
      <c r="J37" s="21"/>
      <c r="K37" s="21"/>
      <c r="L37" s="21"/>
      <c r="M37" s="21"/>
    </row>
    <row r="38" spans="1:13" ht="12.75" x14ac:dyDescent="0.2">
      <c r="A38" s="21"/>
      <c r="B38" s="21"/>
      <c r="C38" s="21"/>
      <c r="D38" s="21"/>
      <c r="E38" s="21"/>
      <c r="F38" s="21"/>
      <c r="G38" s="21"/>
      <c r="H38" s="21"/>
      <c r="I38" s="21"/>
      <c r="J38" s="21"/>
      <c r="K38" s="21"/>
      <c r="L38" s="21"/>
      <c r="M38" s="21"/>
    </row>
    <row r="39" spans="1:13" ht="12.75" x14ac:dyDescent="0.2">
      <c r="A39" s="21"/>
      <c r="B39" s="21"/>
      <c r="C39" s="21"/>
      <c r="D39" s="21"/>
      <c r="E39" s="21"/>
      <c r="F39" s="21"/>
      <c r="G39" s="21"/>
      <c r="H39" s="21"/>
      <c r="I39" s="21"/>
      <c r="J39" s="21"/>
      <c r="K39" s="21"/>
      <c r="L39" s="21"/>
      <c r="M39" s="21"/>
    </row>
    <row r="40" spans="1:13" ht="12.75" x14ac:dyDescent="0.2">
      <c r="A40" s="21"/>
      <c r="B40" s="21"/>
      <c r="C40" s="21"/>
      <c r="D40" s="21"/>
      <c r="E40" s="21"/>
      <c r="F40" s="21"/>
      <c r="G40" s="21"/>
      <c r="H40" s="21"/>
      <c r="I40" s="21"/>
      <c r="J40" s="21"/>
      <c r="K40" s="21"/>
      <c r="L40" s="21"/>
      <c r="M40" s="21"/>
    </row>
    <row r="41" spans="1:13" ht="12.75" x14ac:dyDescent="0.2">
      <c r="A41" s="21"/>
      <c r="B41" s="21"/>
      <c r="C41" s="21"/>
      <c r="D41" s="21"/>
      <c r="E41" s="21"/>
      <c r="F41" s="21"/>
      <c r="G41" s="21"/>
      <c r="H41" s="21"/>
      <c r="I41" s="21"/>
      <c r="J41" s="21"/>
      <c r="K41" s="21"/>
      <c r="L41" s="21"/>
      <c r="M41" s="21"/>
    </row>
    <row r="42" spans="1:13" ht="12.75" x14ac:dyDescent="0.2">
      <c r="A42" s="21"/>
      <c r="B42" s="21"/>
      <c r="C42" s="21"/>
      <c r="D42" s="21"/>
      <c r="E42" s="21"/>
      <c r="F42" s="21"/>
      <c r="G42" s="21"/>
      <c r="H42" s="21"/>
      <c r="I42" s="21"/>
      <c r="J42" s="21"/>
      <c r="K42" s="21"/>
      <c r="L42" s="21"/>
      <c r="M42" s="21"/>
    </row>
    <row r="43" spans="1:13" ht="12.75" x14ac:dyDescent="0.2">
      <c r="A43" s="21"/>
      <c r="B43" s="21"/>
      <c r="C43" s="21"/>
      <c r="D43" s="21"/>
      <c r="E43" s="21"/>
      <c r="F43" s="21"/>
      <c r="G43" s="21"/>
      <c r="H43" s="21"/>
      <c r="I43" s="21"/>
      <c r="J43" s="21"/>
      <c r="K43" s="21"/>
      <c r="L43" s="21"/>
      <c r="M43" s="21"/>
    </row>
    <row r="44" spans="1:13" ht="12.75" x14ac:dyDescent="0.2">
      <c r="A44" s="21"/>
      <c r="B44" s="21"/>
      <c r="C44" s="21"/>
      <c r="D44" s="21"/>
      <c r="E44" s="21"/>
      <c r="F44" s="21"/>
      <c r="G44" s="21"/>
      <c r="H44" s="21"/>
      <c r="I44" s="21"/>
      <c r="J44" s="21"/>
      <c r="K44" s="21"/>
      <c r="L44" s="21"/>
      <c r="M44" s="21"/>
    </row>
    <row r="45" spans="1:13" ht="12.75" x14ac:dyDescent="0.2">
      <c r="A45" s="21"/>
      <c r="B45" s="21"/>
      <c r="C45" s="21"/>
      <c r="D45" s="21"/>
      <c r="E45" s="21"/>
      <c r="F45" s="21"/>
      <c r="G45" s="21"/>
      <c r="H45" s="21"/>
      <c r="I45" s="21"/>
      <c r="J45" s="21"/>
      <c r="K45" s="21"/>
      <c r="L45" s="21"/>
      <c r="M45" s="21"/>
    </row>
    <row r="46" spans="1:13" ht="12.75" x14ac:dyDescent="0.2">
      <c r="A46" s="21"/>
      <c r="B46" s="21"/>
      <c r="C46" s="21"/>
      <c r="D46" s="21"/>
      <c r="E46" s="21"/>
      <c r="F46" s="21"/>
      <c r="G46" s="21"/>
      <c r="H46" s="21"/>
      <c r="I46" s="21"/>
      <c r="J46" s="21"/>
      <c r="K46" s="21"/>
      <c r="L46" s="21"/>
      <c r="M46" s="21"/>
    </row>
    <row r="47" spans="1:13" ht="12.75" x14ac:dyDescent="0.2">
      <c r="A47" s="21"/>
      <c r="B47" s="21"/>
      <c r="C47" s="21"/>
      <c r="D47" s="21"/>
      <c r="E47" s="21"/>
      <c r="F47" s="21"/>
      <c r="G47" s="21"/>
      <c r="H47" s="21"/>
      <c r="I47" s="21"/>
      <c r="J47" s="21"/>
      <c r="K47" s="21"/>
      <c r="L47" s="21"/>
      <c r="M47" s="21"/>
    </row>
    <row r="48" spans="1:13" ht="12.75" x14ac:dyDescent="0.2">
      <c r="A48" s="21"/>
      <c r="B48" s="21"/>
      <c r="C48" s="21"/>
      <c r="D48" s="21"/>
      <c r="E48" s="21"/>
      <c r="F48" s="21"/>
      <c r="G48" s="21"/>
      <c r="H48" s="21"/>
      <c r="I48" s="21"/>
      <c r="J48" s="21"/>
      <c r="K48" s="21"/>
      <c r="L48" s="21"/>
      <c r="M48" s="21"/>
    </row>
    <row r="49" spans="1:13" ht="12.75" x14ac:dyDescent="0.2">
      <c r="A49" s="21"/>
      <c r="B49" s="21"/>
      <c r="C49" s="21"/>
      <c r="D49" s="21"/>
      <c r="E49" s="21"/>
      <c r="F49" s="21"/>
      <c r="G49" s="21"/>
      <c r="H49" s="21"/>
      <c r="I49" s="21"/>
      <c r="J49" s="21"/>
      <c r="K49" s="21"/>
      <c r="L49" s="21"/>
      <c r="M49" s="21"/>
    </row>
    <row r="50" spans="1:13" ht="12.75" x14ac:dyDescent="0.2">
      <c r="A50" s="21"/>
      <c r="B50" s="21"/>
      <c r="C50" s="21"/>
      <c r="D50" s="21"/>
      <c r="E50" s="21"/>
      <c r="F50" s="21"/>
      <c r="G50" s="21"/>
      <c r="H50" s="21"/>
      <c r="I50" s="21"/>
      <c r="J50" s="21"/>
      <c r="K50" s="21"/>
      <c r="L50" s="21"/>
      <c r="M50" s="21"/>
    </row>
    <row r="51" spans="1:13" ht="12.75" x14ac:dyDescent="0.2">
      <c r="A51" s="21"/>
      <c r="B51" s="21"/>
      <c r="C51" s="21"/>
      <c r="D51" s="21"/>
      <c r="E51" s="21"/>
      <c r="F51" s="21"/>
      <c r="G51" s="21"/>
      <c r="H51" s="21"/>
      <c r="I51" s="21"/>
      <c r="J51" s="21"/>
      <c r="K51" s="21"/>
      <c r="L51" s="21"/>
      <c r="M51" s="21"/>
    </row>
    <row r="52" spans="1:13" ht="12.75" x14ac:dyDescent="0.2">
      <c r="A52" s="21"/>
      <c r="B52" s="21"/>
      <c r="C52" s="21"/>
      <c r="D52" s="21"/>
      <c r="E52" s="21"/>
      <c r="F52" s="21"/>
      <c r="G52" s="21"/>
      <c r="H52" s="21"/>
      <c r="I52" s="21"/>
      <c r="J52" s="21"/>
      <c r="K52" s="21"/>
      <c r="L52" s="21"/>
      <c r="M52" s="21"/>
    </row>
    <row r="53" spans="1:13" ht="12.75" x14ac:dyDescent="0.2">
      <c r="A53" s="21"/>
      <c r="B53" s="21"/>
      <c r="C53" s="21"/>
      <c r="D53" s="21"/>
      <c r="E53" s="21"/>
      <c r="F53" s="21"/>
      <c r="G53" s="21"/>
      <c r="H53" s="21"/>
      <c r="I53" s="21"/>
      <c r="J53" s="21"/>
      <c r="K53" s="21"/>
      <c r="L53" s="21"/>
      <c r="M53" s="21"/>
    </row>
    <row r="54" spans="1:13" ht="12.75" x14ac:dyDescent="0.2">
      <c r="A54" s="21"/>
      <c r="B54" s="21"/>
      <c r="C54" s="21"/>
      <c r="D54" s="21"/>
      <c r="E54" s="21"/>
      <c r="F54" s="21"/>
      <c r="G54" s="21"/>
      <c r="H54" s="21"/>
      <c r="I54" s="21"/>
      <c r="J54" s="21"/>
      <c r="K54" s="21"/>
      <c r="L54" s="21"/>
      <c r="M54" s="21"/>
    </row>
    <row r="55" spans="1:13" ht="12.75" x14ac:dyDescent="0.2">
      <c r="A55" s="21"/>
      <c r="B55" s="21"/>
      <c r="C55" s="21"/>
      <c r="D55" s="21"/>
      <c r="E55" s="21"/>
      <c r="F55" s="21"/>
      <c r="G55" s="21"/>
      <c r="H55" s="21"/>
      <c r="I55" s="21"/>
      <c r="J55" s="21"/>
      <c r="K55" s="21"/>
      <c r="L55" s="21"/>
      <c r="M55" s="21"/>
    </row>
    <row r="56" spans="1:13" ht="12.75" x14ac:dyDescent="0.2">
      <c r="A56" s="21"/>
      <c r="B56" s="21"/>
      <c r="C56" s="21"/>
      <c r="D56" s="21"/>
      <c r="E56" s="21"/>
      <c r="F56" s="21"/>
      <c r="G56" s="21"/>
      <c r="H56" s="21"/>
      <c r="I56" s="21"/>
      <c r="J56" s="21"/>
      <c r="K56" s="21"/>
      <c r="L56" s="21"/>
      <c r="M56" s="21"/>
    </row>
    <row r="57" spans="1:13" ht="12.75" x14ac:dyDescent="0.2">
      <c r="A57" s="21"/>
      <c r="B57" s="21"/>
      <c r="C57" s="21"/>
      <c r="D57" s="21"/>
      <c r="E57" s="21"/>
      <c r="F57" s="21"/>
      <c r="G57" s="21"/>
      <c r="H57" s="21"/>
      <c r="I57" s="21"/>
      <c r="J57" s="21"/>
      <c r="K57" s="21"/>
      <c r="L57" s="21"/>
      <c r="M57" s="21"/>
    </row>
    <row r="58" spans="1:13" ht="12.75" x14ac:dyDescent="0.2">
      <c r="A58" s="21"/>
      <c r="B58" s="21"/>
      <c r="C58" s="21"/>
      <c r="D58" s="21"/>
      <c r="E58" s="21"/>
      <c r="F58" s="21"/>
      <c r="G58" s="21"/>
      <c r="H58" s="21"/>
      <c r="I58" s="21"/>
      <c r="J58" s="21"/>
      <c r="K58" s="21"/>
      <c r="L58" s="21"/>
      <c r="M58" s="21"/>
    </row>
    <row r="59" spans="1:13" ht="12.75" x14ac:dyDescent="0.2">
      <c r="A59" s="21"/>
      <c r="B59" s="21"/>
      <c r="C59" s="21"/>
      <c r="D59" s="21"/>
      <c r="E59" s="21"/>
      <c r="F59" s="21"/>
      <c r="G59" s="21"/>
      <c r="H59" s="21"/>
      <c r="I59" s="21"/>
      <c r="J59" s="21"/>
      <c r="K59" s="21"/>
      <c r="L59" s="21"/>
      <c r="M59" s="21"/>
    </row>
  </sheetData>
  <sortState ref="A2:V62">
    <sortCondition ref="B2:B62"/>
    <sortCondition ref="A2:A62"/>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O397"/>
  <sheetViews>
    <sheetView workbookViewId="0">
      <pane ySplit="1" topLeftCell="A2" activePane="bottomLeft" state="frozen"/>
      <selection pane="bottomLeft" activeCell="I400" sqref="I400"/>
    </sheetView>
  </sheetViews>
  <sheetFormatPr defaultColWidth="9" defaultRowHeight="15" x14ac:dyDescent="0.2"/>
  <cols>
    <col min="1" max="1" width="9" style="42"/>
    <col min="2" max="2" width="14.7109375" style="42" bestFit="1" customWidth="1"/>
    <col min="3" max="3" width="14.85546875" style="42" bestFit="1" customWidth="1"/>
    <col min="4" max="6" width="9" style="44"/>
    <col min="7" max="7" width="9" style="63"/>
    <col min="8" max="8" width="9" style="64"/>
    <col min="9" max="9" width="9" style="65"/>
    <col min="10" max="275" width="9" style="42"/>
    <col min="276" max="16384" width="9" style="41"/>
  </cols>
  <sheetData>
    <row r="1" spans="1:275" s="39" customFormat="1" x14ac:dyDescent="0.2">
      <c r="A1" s="40" t="s">
        <v>281</v>
      </c>
      <c r="B1" s="40" t="s">
        <v>0</v>
      </c>
      <c r="C1" s="40" t="s">
        <v>69</v>
      </c>
      <c r="D1" s="43" t="s">
        <v>2</v>
      </c>
      <c r="E1" s="43" t="s">
        <v>15</v>
      </c>
      <c r="F1" s="43" t="s">
        <v>13</v>
      </c>
      <c r="G1" s="60" t="s">
        <v>7</v>
      </c>
      <c r="H1" s="61" t="s">
        <v>9</v>
      </c>
      <c r="I1" s="62" t="s">
        <v>10</v>
      </c>
      <c r="J1" s="40" t="s">
        <v>553</v>
      </c>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row>
    <row r="2" spans="1:275" s="42" customFormat="1" x14ac:dyDescent="0.2">
      <c r="A2" s="42" t="s">
        <v>280</v>
      </c>
      <c r="B2" s="42" t="s">
        <v>60</v>
      </c>
      <c r="C2" s="42" t="s">
        <v>61</v>
      </c>
      <c r="D2" s="44">
        <v>0.97956528642531471</v>
      </c>
      <c r="E2" s="44">
        <v>0.99879605565608398</v>
      </c>
      <c r="F2" s="44">
        <v>0.99879605565608398</v>
      </c>
      <c r="G2" s="63">
        <v>0.99879605565608398</v>
      </c>
      <c r="H2" s="64">
        <v>1</v>
      </c>
      <c r="I2" s="65" t="s">
        <v>81</v>
      </c>
    </row>
    <row r="3" spans="1:275" s="42" customFormat="1" x14ac:dyDescent="0.2">
      <c r="A3" s="42" t="s">
        <v>278</v>
      </c>
      <c r="B3" s="42" t="s">
        <v>172</v>
      </c>
      <c r="C3" s="42" t="s">
        <v>173</v>
      </c>
      <c r="D3" s="44">
        <v>0.98667334780502414</v>
      </c>
      <c r="E3" s="44">
        <v>0.98667334780502414</v>
      </c>
      <c r="F3" s="44">
        <v>0.98667334780502414</v>
      </c>
      <c r="G3" s="63">
        <v>0.98667334780502414</v>
      </c>
      <c r="H3" s="64">
        <v>1</v>
      </c>
      <c r="I3" s="65" t="s">
        <v>81</v>
      </c>
    </row>
    <row r="4" spans="1:275" s="42" customFormat="1" x14ac:dyDescent="0.2">
      <c r="A4" s="42" t="s">
        <v>280</v>
      </c>
      <c r="B4" s="42" t="s">
        <v>42</v>
      </c>
      <c r="C4" s="42" t="s">
        <v>73</v>
      </c>
      <c r="D4" s="44">
        <v>0.96974979768327141</v>
      </c>
      <c r="E4" s="44">
        <v>0.98282672076019451</v>
      </c>
      <c r="F4" s="44">
        <v>0.98282672076019451</v>
      </c>
      <c r="G4" s="63">
        <v>0.98282672076019451</v>
      </c>
      <c r="H4" s="64">
        <v>2</v>
      </c>
      <c r="I4" s="65" t="s">
        <v>81</v>
      </c>
    </row>
    <row r="5" spans="1:275" s="42" customFormat="1" x14ac:dyDescent="0.2">
      <c r="A5" s="42" t="s">
        <v>280</v>
      </c>
      <c r="B5" s="42" t="s">
        <v>125</v>
      </c>
      <c r="C5" s="42" t="s">
        <v>36</v>
      </c>
      <c r="D5" s="44">
        <v>0.9785480943738657</v>
      </c>
      <c r="E5" s="44">
        <v>0.98188142770719899</v>
      </c>
      <c r="F5" s="44">
        <v>0.98188142770719899</v>
      </c>
      <c r="G5" s="63">
        <v>0.98188142770719899</v>
      </c>
      <c r="H5" s="64">
        <v>1</v>
      </c>
      <c r="I5" s="66" t="s">
        <v>81</v>
      </c>
    </row>
    <row r="6" spans="1:275" s="42" customFormat="1" x14ac:dyDescent="0.2">
      <c r="A6" s="42" t="s">
        <v>372</v>
      </c>
      <c r="B6" s="42" t="s">
        <v>291</v>
      </c>
      <c r="C6" s="42" t="s">
        <v>292</v>
      </c>
      <c r="D6" s="45">
        <v>0.95981931620710603</v>
      </c>
      <c r="E6" s="45">
        <v>0.97981931620710605</v>
      </c>
      <c r="F6" s="45">
        <v>0.97981931620710605</v>
      </c>
      <c r="G6" s="67">
        <v>0.97981931620710605</v>
      </c>
      <c r="H6" s="64">
        <v>1</v>
      </c>
      <c r="I6" s="66" t="s">
        <v>81</v>
      </c>
    </row>
    <row r="7" spans="1:275" s="42" customFormat="1" x14ac:dyDescent="0.2">
      <c r="A7" s="42" t="s">
        <v>280</v>
      </c>
      <c r="B7" s="42" t="s">
        <v>108</v>
      </c>
      <c r="C7" s="42" t="s">
        <v>109</v>
      </c>
      <c r="D7" s="44">
        <v>0.96189608699693274</v>
      </c>
      <c r="E7" s="44">
        <v>0.97935371411557681</v>
      </c>
      <c r="F7" s="44">
        <v>0.97935371411557681</v>
      </c>
      <c r="G7" s="63">
        <v>0.97935371411557681</v>
      </c>
      <c r="H7" s="64">
        <v>2</v>
      </c>
      <c r="I7" s="66" t="s">
        <v>81</v>
      </c>
    </row>
    <row r="8" spans="1:275" s="42" customFormat="1" x14ac:dyDescent="0.2">
      <c r="A8" s="42" t="s">
        <v>552</v>
      </c>
      <c r="B8" s="42" t="s">
        <v>329</v>
      </c>
      <c r="C8" s="42" t="s">
        <v>543</v>
      </c>
      <c r="D8" s="44"/>
      <c r="E8" s="44"/>
      <c r="F8" s="44"/>
      <c r="G8" s="63">
        <v>0.97624774606086095</v>
      </c>
      <c r="H8" s="64">
        <v>1</v>
      </c>
      <c r="I8" s="63" t="s">
        <v>81</v>
      </c>
    </row>
    <row r="9" spans="1:275" s="42" customFormat="1" x14ac:dyDescent="0.2">
      <c r="A9" s="40" t="s">
        <v>682</v>
      </c>
      <c r="B9" s="40" t="s">
        <v>642</v>
      </c>
      <c r="C9" s="40" t="s">
        <v>673</v>
      </c>
      <c r="D9" s="43"/>
      <c r="E9" s="43"/>
      <c r="F9" s="43"/>
      <c r="G9" s="84">
        <v>0.97596647467545172</v>
      </c>
      <c r="H9" s="83">
        <v>1</v>
      </c>
      <c r="I9" s="60" t="s">
        <v>81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40"/>
      <c r="JO9" s="40"/>
    </row>
    <row r="10" spans="1:275" s="42" customFormat="1" x14ac:dyDescent="0.2">
      <c r="A10" s="42" t="s">
        <v>279</v>
      </c>
      <c r="B10" s="42" t="s">
        <v>245</v>
      </c>
      <c r="C10" s="42" t="s">
        <v>273</v>
      </c>
      <c r="D10" s="45">
        <v>0.96963675128871019</v>
      </c>
      <c r="E10" s="45">
        <v>0.97425213590409476</v>
      </c>
      <c r="F10" s="45">
        <v>0.97425213590409476</v>
      </c>
      <c r="G10" s="67">
        <v>0.97425213590409476</v>
      </c>
      <c r="H10" s="64">
        <v>1</v>
      </c>
      <c r="I10" s="66" t="s">
        <v>81</v>
      </c>
    </row>
    <row r="11" spans="1:275" s="42" customFormat="1" x14ac:dyDescent="0.2">
      <c r="A11" s="42" t="s">
        <v>278</v>
      </c>
      <c r="B11" s="42" t="s">
        <v>202</v>
      </c>
      <c r="C11" s="42" t="s">
        <v>143</v>
      </c>
      <c r="D11" s="44">
        <v>0.92901433216132256</v>
      </c>
      <c r="E11" s="44">
        <v>0.97219615034314077</v>
      </c>
      <c r="F11" s="44">
        <v>0.97219615034314077</v>
      </c>
      <c r="G11" s="63">
        <v>0.97219615034314077</v>
      </c>
      <c r="H11" s="64">
        <v>2</v>
      </c>
      <c r="I11" s="65" t="s">
        <v>81</v>
      </c>
    </row>
    <row r="12" spans="1:275" s="42" customFormat="1" x14ac:dyDescent="0.2">
      <c r="A12" s="42" t="s">
        <v>280</v>
      </c>
      <c r="B12" s="42" t="s">
        <v>47</v>
      </c>
      <c r="C12" s="42" t="s">
        <v>48</v>
      </c>
      <c r="D12" s="44">
        <v>0.94041273714216655</v>
      </c>
      <c r="E12" s="44">
        <v>0.97041273714216658</v>
      </c>
      <c r="F12" s="44">
        <v>0.97041273714216658</v>
      </c>
      <c r="G12" s="63">
        <v>0.97041273714216658</v>
      </c>
      <c r="H12" s="64">
        <v>3</v>
      </c>
      <c r="I12" s="66" t="s">
        <v>81</v>
      </c>
    </row>
    <row r="13" spans="1:275" s="42" customFormat="1" x14ac:dyDescent="0.2">
      <c r="A13" s="42" t="s">
        <v>419</v>
      </c>
      <c r="B13" s="44" t="s">
        <v>380</v>
      </c>
      <c r="C13" s="44" t="s">
        <v>381</v>
      </c>
      <c r="D13" s="44">
        <v>0.94329953025962454</v>
      </c>
      <c r="E13" s="44">
        <v>0.96877572073581497</v>
      </c>
      <c r="F13" s="44">
        <v>0.96877572073581497</v>
      </c>
      <c r="G13" s="63">
        <v>0.96877572073581497</v>
      </c>
      <c r="H13" s="64">
        <v>1</v>
      </c>
      <c r="I13" s="66" t="s">
        <v>81</v>
      </c>
    </row>
    <row r="14" spans="1:275" s="42" customFormat="1" x14ac:dyDescent="0.2">
      <c r="A14" s="42" t="s">
        <v>280</v>
      </c>
      <c r="B14" s="42" t="s">
        <v>51</v>
      </c>
      <c r="C14" s="42" t="s">
        <v>52</v>
      </c>
      <c r="D14" s="44">
        <v>0.95876681862364865</v>
      </c>
      <c r="E14" s="44">
        <v>0.96581599895151748</v>
      </c>
      <c r="F14" s="44">
        <v>0.96581599895151748</v>
      </c>
      <c r="G14" s="63">
        <v>0.96581599895151748</v>
      </c>
      <c r="H14" s="64">
        <v>4</v>
      </c>
      <c r="I14" s="66" t="s">
        <v>81</v>
      </c>
    </row>
    <row r="15" spans="1:275" s="42" customFormat="1" x14ac:dyDescent="0.2">
      <c r="A15" s="120" t="s">
        <v>898</v>
      </c>
      <c r="B15" s="42" t="s">
        <v>713</v>
      </c>
      <c r="C15" s="42" t="s">
        <v>714</v>
      </c>
      <c r="D15" s="44"/>
      <c r="E15" s="44"/>
      <c r="F15" s="44"/>
      <c r="G15" s="44">
        <v>0.96552819426336378</v>
      </c>
      <c r="H15" s="44">
        <v>1</v>
      </c>
      <c r="I15" s="63" t="s">
        <v>81</v>
      </c>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c r="IW15" s="40"/>
      <c r="IX15" s="40"/>
      <c r="IY15" s="40"/>
      <c r="IZ15" s="40"/>
      <c r="JA15" s="40"/>
      <c r="JB15" s="40"/>
      <c r="JC15" s="40"/>
      <c r="JD15" s="40"/>
      <c r="JE15" s="40"/>
      <c r="JF15" s="40"/>
      <c r="JG15" s="40"/>
      <c r="JH15" s="40"/>
      <c r="JI15" s="40"/>
      <c r="JJ15" s="40"/>
      <c r="JK15" s="40"/>
      <c r="JL15" s="40"/>
      <c r="JM15" s="40"/>
      <c r="JN15" s="40"/>
      <c r="JO15" s="40"/>
    </row>
    <row r="16" spans="1:275" s="42" customFormat="1" x14ac:dyDescent="0.2">
      <c r="A16" s="40" t="s">
        <v>682</v>
      </c>
      <c r="B16" s="40" t="s">
        <v>607</v>
      </c>
      <c r="C16" s="40" t="s">
        <v>608</v>
      </c>
      <c r="D16" s="43"/>
      <c r="E16" s="43"/>
      <c r="F16" s="43"/>
      <c r="G16" s="84">
        <v>0.96520735317154949</v>
      </c>
      <c r="H16" s="83">
        <v>2</v>
      </c>
      <c r="I16" s="60" t="s">
        <v>81</v>
      </c>
      <c r="J16" s="40"/>
    </row>
    <row r="17" spans="1:275" s="42" customFormat="1" x14ac:dyDescent="0.2">
      <c r="A17" s="42" t="s">
        <v>278</v>
      </c>
      <c r="B17" s="42" t="s">
        <v>138</v>
      </c>
      <c r="C17" s="42" t="s">
        <v>61</v>
      </c>
      <c r="D17" s="44">
        <v>0.96406781576662604</v>
      </c>
      <c r="E17" s="44">
        <v>0.96406781576662604</v>
      </c>
      <c r="F17" s="44">
        <v>0.96406781576662604</v>
      </c>
      <c r="G17" s="63">
        <v>0.96406781576662604</v>
      </c>
      <c r="H17" s="64">
        <v>3</v>
      </c>
      <c r="I17" s="65" t="s">
        <v>81</v>
      </c>
    </row>
    <row r="18" spans="1:275" s="42" customFormat="1" x14ac:dyDescent="0.2">
      <c r="A18" s="42" t="s">
        <v>279</v>
      </c>
      <c r="B18" s="42" t="s">
        <v>260</v>
      </c>
      <c r="C18" s="42" t="s">
        <v>261</v>
      </c>
      <c r="D18" s="45">
        <v>0.95862356454296183</v>
      </c>
      <c r="E18" s="45">
        <v>0.95862356454296183</v>
      </c>
      <c r="F18" s="45">
        <v>0.95862356454296183</v>
      </c>
      <c r="G18" s="67">
        <v>0.95862356454296183</v>
      </c>
      <c r="H18" s="64">
        <v>2</v>
      </c>
      <c r="I18" s="66" t="s">
        <v>81</v>
      </c>
    </row>
    <row r="19" spans="1:275" s="42" customFormat="1" x14ac:dyDescent="0.2">
      <c r="A19" s="42" t="s">
        <v>278</v>
      </c>
      <c r="B19" s="42" t="s">
        <v>189</v>
      </c>
      <c r="C19" s="42" t="s">
        <v>190</v>
      </c>
      <c r="D19" s="44">
        <v>0.94292824309482159</v>
      </c>
      <c r="E19" s="44">
        <v>0.95801021030793632</v>
      </c>
      <c r="F19" s="44">
        <v>0.95801021030793632</v>
      </c>
      <c r="G19" s="63">
        <v>0.95801021030793632</v>
      </c>
      <c r="H19" s="64">
        <v>4</v>
      </c>
      <c r="I19" s="65" t="s">
        <v>81</v>
      </c>
    </row>
    <row r="20" spans="1:275" s="42" customFormat="1" x14ac:dyDescent="0.2">
      <c r="A20" s="42" t="s">
        <v>279</v>
      </c>
      <c r="B20" s="42" t="s">
        <v>270</v>
      </c>
      <c r="C20" s="42" t="s">
        <v>271</v>
      </c>
      <c r="D20" s="45">
        <v>0.91776648149002316</v>
      </c>
      <c r="E20" s="45">
        <v>0.95786937359235913</v>
      </c>
      <c r="F20" s="45">
        <v>0.95786937359235913</v>
      </c>
      <c r="G20" s="67">
        <v>0.95786937359235913</v>
      </c>
      <c r="H20" s="64">
        <v>3</v>
      </c>
      <c r="I20" s="66" t="s">
        <v>81</v>
      </c>
    </row>
    <row r="21" spans="1:275" s="42" customFormat="1" x14ac:dyDescent="0.2">
      <c r="A21" s="42" t="s">
        <v>279</v>
      </c>
      <c r="B21" s="46" t="s">
        <v>240</v>
      </c>
      <c r="C21" s="46" t="s">
        <v>241</v>
      </c>
      <c r="D21" s="47">
        <v>0.94822208219536619</v>
      </c>
      <c r="E21" s="47">
        <v>0.95626556045623579</v>
      </c>
      <c r="F21" s="47">
        <v>0.95626556045623579</v>
      </c>
      <c r="G21" s="68">
        <v>0.95626556045623579</v>
      </c>
      <c r="H21" s="69">
        <v>4</v>
      </c>
      <c r="I21" s="70" t="s">
        <v>81</v>
      </c>
    </row>
    <row r="22" spans="1:275" s="42" customFormat="1" x14ac:dyDescent="0.2">
      <c r="A22" s="120" t="s">
        <v>898</v>
      </c>
      <c r="B22" s="42" t="s">
        <v>699</v>
      </c>
      <c r="C22" s="42" t="s">
        <v>622</v>
      </c>
      <c r="D22" s="44"/>
      <c r="E22" s="44"/>
      <c r="F22" s="44"/>
      <c r="G22" s="44">
        <v>0.95535255707145961</v>
      </c>
      <c r="H22" s="44">
        <v>2</v>
      </c>
      <c r="I22" s="63" t="s">
        <v>81</v>
      </c>
    </row>
    <row r="23" spans="1:275" s="42" customFormat="1" x14ac:dyDescent="0.2">
      <c r="A23" s="42" t="s">
        <v>278</v>
      </c>
      <c r="B23" s="42" t="s">
        <v>175</v>
      </c>
      <c r="C23" s="42" t="s">
        <v>97</v>
      </c>
      <c r="D23" s="44">
        <v>0.94772612633268372</v>
      </c>
      <c r="E23" s="44">
        <v>0.95215235584088043</v>
      </c>
      <c r="F23" s="44">
        <v>0.95215235584088043</v>
      </c>
      <c r="G23" s="63">
        <v>0.95215235584088043</v>
      </c>
      <c r="H23" s="64">
        <v>5</v>
      </c>
      <c r="I23" s="65" t="s">
        <v>81</v>
      </c>
    </row>
    <row r="24" spans="1:275" s="42" customFormat="1" x14ac:dyDescent="0.25">
      <c r="A24" s="59" t="s">
        <v>593</v>
      </c>
      <c r="B24" t="s">
        <v>562</v>
      </c>
      <c r="C24" t="s">
        <v>432</v>
      </c>
      <c r="D24" s="27"/>
      <c r="E24" s="44"/>
      <c r="F24" s="44"/>
      <c r="G24" s="71">
        <v>0.95120038813135188</v>
      </c>
      <c r="H24" s="72">
        <v>1</v>
      </c>
      <c r="I24" s="72" t="s">
        <v>81</v>
      </c>
    </row>
    <row r="25" spans="1:275" s="42" customFormat="1" x14ac:dyDescent="0.2">
      <c r="A25" s="42" t="s">
        <v>372</v>
      </c>
      <c r="B25" s="42" t="s">
        <v>320</v>
      </c>
      <c r="C25" s="42" t="s">
        <v>241</v>
      </c>
      <c r="D25" s="45">
        <v>0.92977696124615294</v>
      </c>
      <c r="E25" s="45">
        <v>0.95045263692182858</v>
      </c>
      <c r="F25" s="45">
        <v>0.95045263692182858</v>
      </c>
      <c r="G25" s="67">
        <v>0.95045263692182858</v>
      </c>
      <c r="H25" s="64">
        <v>2</v>
      </c>
      <c r="I25" s="66" t="s">
        <v>81</v>
      </c>
    </row>
    <row r="26" spans="1:275" s="42" customFormat="1" x14ac:dyDescent="0.2">
      <c r="A26" s="42" t="s">
        <v>419</v>
      </c>
      <c r="B26" s="44" t="s">
        <v>382</v>
      </c>
      <c r="C26" s="44" t="s">
        <v>383</v>
      </c>
      <c r="D26" s="44">
        <v>0.90646865595720161</v>
      </c>
      <c r="E26" s="44">
        <v>0.94669773855069095</v>
      </c>
      <c r="F26" s="44">
        <v>0.94669773855069095</v>
      </c>
      <c r="G26" s="63">
        <v>0.94669773855069095</v>
      </c>
      <c r="H26" s="64">
        <v>2</v>
      </c>
      <c r="I26" s="66" t="s">
        <v>81</v>
      </c>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c r="DR26" s="40"/>
      <c r="DS26" s="40"/>
      <c r="DT26" s="40"/>
      <c r="DU26" s="40"/>
      <c r="DV26" s="40"/>
      <c r="DW26" s="40"/>
      <c r="DX26" s="40"/>
      <c r="DY26" s="40"/>
      <c r="DZ26" s="40"/>
      <c r="EA26" s="40"/>
      <c r="EB26" s="40"/>
      <c r="EC26" s="40"/>
      <c r="ED26" s="40"/>
      <c r="EE26" s="40"/>
      <c r="EF26" s="40"/>
      <c r="EG26" s="40"/>
      <c r="EH26" s="40"/>
      <c r="EI26" s="40"/>
      <c r="EJ26" s="4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40"/>
      <c r="FW26" s="40"/>
      <c r="FX26" s="40"/>
      <c r="FY26" s="40"/>
      <c r="FZ26" s="40"/>
      <c r="GA26" s="40"/>
      <c r="GB26" s="40"/>
      <c r="GC26" s="40"/>
      <c r="GD26" s="40"/>
      <c r="GE26" s="40"/>
      <c r="GF26" s="40"/>
      <c r="GG26" s="40"/>
      <c r="GH26" s="40"/>
      <c r="GI26" s="40"/>
      <c r="GJ26" s="40"/>
      <c r="GK26" s="40"/>
      <c r="GL26" s="40"/>
      <c r="GM26" s="40"/>
      <c r="GN26" s="40"/>
      <c r="GO26" s="40"/>
      <c r="GP26" s="40"/>
      <c r="GQ26" s="40"/>
      <c r="GR26" s="40"/>
      <c r="GS26" s="40"/>
      <c r="GT26" s="40"/>
      <c r="GU26" s="40"/>
      <c r="GV26" s="40"/>
      <c r="GW26" s="40"/>
      <c r="GX26" s="40"/>
      <c r="GY26" s="40"/>
      <c r="GZ26" s="40"/>
      <c r="HA26" s="40"/>
      <c r="HB26" s="40"/>
      <c r="HC26" s="40"/>
      <c r="HD26" s="40"/>
      <c r="HE26" s="40"/>
      <c r="HF26" s="40"/>
      <c r="HG26" s="40"/>
      <c r="HH26" s="40"/>
      <c r="HI26" s="40"/>
      <c r="HJ26" s="40"/>
      <c r="HK26" s="40"/>
      <c r="HL26" s="40"/>
      <c r="HM26" s="40"/>
      <c r="HN26" s="40"/>
      <c r="HO26" s="40"/>
      <c r="HP26" s="40"/>
      <c r="HQ26" s="40"/>
      <c r="HR26" s="40"/>
      <c r="HS26" s="40"/>
      <c r="HT26" s="40"/>
      <c r="HU26" s="40"/>
      <c r="HV26" s="40"/>
      <c r="HW26" s="40"/>
      <c r="HX26" s="40"/>
      <c r="HY26" s="40"/>
      <c r="HZ26" s="40"/>
      <c r="IA26" s="40"/>
      <c r="IB26" s="40"/>
      <c r="IC26" s="40"/>
      <c r="ID26" s="40"/>
      <c r="IE26" s="40"/>
      <c r="IF26" s="40"/>
      <c r="IG26" s="40"/>
      <c r="IH26" s="40"/>
      <c r="II26" s="40"/>
      <c r="IJ26" s="40"/>
      <c r="IK26" s="40"/>
      <c r="IL26" s="40"/>
      <c r="IM26" s="40"/>
      <c r="IN26" s="40"/>
      <c r="IO26" s="40"/>
      <c r="IP26" s="40"/>
      <c r="IQ26" s="40"/>
      <c r="IR26" s="40"/>
      <c r="IS26" s="40"/>
      <c r="IT26" s="40"/>
      <c r="IU26" s="40"/>
      <c r="IV26" s="40"/>
      <c r="IW26" s="40"/>
      <c r="IX26" s="40"/>
      <c r="IY26" s="40"/>
      <c r="IZ26" s="40"/>
      <c r="JA26" s="40"/>
      <c r="JB26" s="40"/>
      <c r="JC26" s="40"/>
      <c r="JD26" s="40"/>
      <c r="JE26" s="40"/>
      <c r="JF26" s="40"/>
      <c r="JG26" s="40"/>
      <c r="JH26" s="40"/>
      <c r="JI26" s="40"/>
      <c r="JJ26" s="40"/>
      <c r="JK26" s="40"/>
      <c r="JL26" s="40"/>
      <c r="JM26" s="40"/>
      <c r="JN26" s="40"/>
      <c r="JO26" s="40"/>
    </row>
    <row r="27" spans="1:275" s="42" customFormat="1" x14ac:dyDescent="0.2">
      <c r="A27" s="42" t="s">
        <v>278</v>
      </c>
      <c r="B27" s="42" t="s">
        <v>47</v>
      </c>
      <c r="C27" s="42" t="s">
        <v>205</v>
      </c>
      <c r="D27" s="44">
        <v>0.93892352623579489</v>
      </c>
      <c r="E27" s="44">
        <v>0.94580877213743419</v>
      </c>
      <c r="F27" s="44">
        <v>0.94580877213743419</v>
      </c>
      <c r="G27" s="63">
        <v>0.94580877213743419</v>
      </c>
      <c r="H27" s="64">
        <v>6</v>
      </c>
      <c r="I27" s="65" t="s">
        <v>81</v>
      </c>
    </row>
    <row r="28" spans="1:275" s="42" customFormat="1" x14ac:dyDescent="0.2">
      <c r="A28" s="40" t="s">
        <v>682</v>
      </c>
      <c r="B28" s="40" t="s">
        <v>640</v>
      </c>
      <c r="C28" s="40" t="s">
        <v>641</v>
      </c>
      <c r="D28" s="43"/>
      <c r="E28" s="43"/>
      <c r="F28" s="43"/>
      <c r="G28" s="84">
        <v>0.94561784108858293</v>
      </c>
      <c r="H28" s="83">
        <v>3</v>
      </c>
      <c r="I28" s="60" t="s">
        <v>81</v>
      </c>
      <c r="J28" s="40"/>
    </row>
    <row r="29" spans="1:275" s="42" customFormat="1" x14ac:dyDescent="0.2">
      <c r="A29" s="42" t="s">
        <v>278</v>
      </c>
      <c r="B29" s="42" t="s">
        <v>191</v>
      </c>
      <c r="C29" s="42" t="s">
        <v>192</v>
      </c>
      <c r="D29" s="44">
        <v>0.94483733089158095</v>
      </c>
      <c r="E29" s="44">
        <v>0.94483733089158095</v>
      </c>
      <c r="F29" s="44">
        <v>0.94483733089158095</v>
      </c>
      <c r="G29" s="63">
        <v>0.94483733089158095</v>
      </c>
      <c r="H29" s="64">
        <v>7</v>
      </c>
      <c r="I29" s="65" t="s">
        <v>81</v>
      </c>
    </row>
    <row r="30" spans="1:275" s="42" customFormat="1" x14ac:dyDescent="0.2">
      <c r="A30" s="42" t="s">
        <v>278</v>
      </c>
      <c r="B30" s="42" t="s">
        <v>209</v>
      </c>
      <c r="C30" s="42" t="s">
        <v>210</v>
      </c>
      <c r="D30" s="44">
        <v>0.93371124908935599</v>
      </c>
      <c r="E30" s="44">
        <v>0.942711249089356</v>
      </c>
      <c r="F30" s="44">
        <v>0.942711249089356</v>
      </c>
      <c r="G30" s="63">
        <v>0.942711249089356</v>
      </c>
      <c r="H30" s="64">
        <v>8</v>
      </c>
      <c r="I30" s="65" t="s">
        <v>81</v>
      </c>
    </row>
    <row r="31" spans="1:275" s="42" customFormat="1" x14ac:dyDescent="0.2">
      <c r="A31" s="42" t="s">
        <v>278</v>
      </c>
      <c r="B31" s="42" t="s">
        <v>157</v>
      </c>
      <c r="C31" s="42" t="s">
        <v>158</v>
      </c>
      <c r="D31" s="44">
        <v>0.94190432782447586</v>
      </c>
      <c r="E31" s="44">
        <v>0.94190432782447586</v>
      </c>
      <c r="F31" s="44">
        <v>0.94190432782447586</v>
      </c>
      <c r="G31" s="63">
        <v>0.94190432782447586</v>
      </c>
      <c r="H31" s="64">
        <v>9</v>
      </c>
      <c r="I31" s="65" t="s">
        <v>81</v>
      </c>
    </row>
    <row r="32" spans="1:275" s="42" customFormat="1" x14ac:dyDescent="0.2">
      <c r="A32" s="42" t="s">
        <v>372</v>
      </c>
      <c r="B32" s="42" t="s">
        <v>356</v>
      </c>
      <c r="C32" s="42" t="s">
        <v>357</v>
      </c>
      <c r="D32" s="45">
        <v>0.93736038356049667</v>
      </c>
      <c r="E32" s="45">
        <v>0.94047726667737974</v>
      </c>
      <c r="F32" s="45">
        <v>0.94047726667737974</v>
      </c>
      <c r="G32" s="67">
        <v>0.94047726667737974</v>
      </c>
      <c r="H32" s="64">
        <v>3</v>
      </c>
      <c r="I32" s="66" t="s">
        <v>81</v>
      </c>
    </row>
    <row r="33" spans="1:275" s="42" customFormat="1" x14ac:dyDescent="0.2">
      <c r="A33" s="42" t="s">
        <v>552</v>
      </c>
      <c r="B33" s="42" t="s">
        <v>494</v>
      </c>
      <c r="C33" s="42" t="s">
        <v>495</v>
      </c>
      <c r="D33" s="44"/>
      <c r="E33" s="44"/>
      <c r="F33" s="44"/>
      <c r="G33" s="63">
        <v>0.93909866676236009</v>
      </c>
      <c r="H33" s="64">
        <v>2</v>
      </c>
      <c r="I33" s="63" t="s">
        <v>81</v>
      </c>
    </row>
    <row r="34" spans="1:275" s="42" customFormat="1" x14ac:dyDescent="0.25">
      <c r="A34" s="59" t="s">
        <v>593</v>
      </c>
      <c r="B34" t="s">
        <v>563</v>
      </c>
      <c r="C34" t="s">
        <v>204</v>
      </c>
      <c r="D34" s="27"/>
      <c r="E34" s="44"/>
      <c r="F34" s="44"/>
      <c r="G34" s="71">
        <v>0.93849289934119806</v>
      </c>
      <c r="H34" s="72">
        <v>2</v>
      </c>
      <c r="I34" s="72" t="s">
        <v>81</v>
      </c>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c r="BO34" s="40"/>
      <c r="BP34" s="40"/>
      <c r="BQ34" s="40"/>
      <c r="BR34" s="40"/>
      <c r="BS34" s="40"/>
      <c r="BT34" s="40"/>
      <c r="BU34" s="40"/>
      <c r="BV34" s="40"/>
      <c r="BW34" s="40"/>
      <c r="BX34" s="40"/>
      <c r="BY34" s="40"/>
      <c r="BZ34" s="40"/>
      <c r="CA34" s="40"/>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c r="DR34" s="40"/>
      <c r="DS34" s="40"/>
      <c r="DT34" s="40"/>
      <c r="DU34" s="40"/>
      <c r="DV34" s="40"/>
      <c r="DW34" s="40"/>
      <c r="DX34" s="40"/>
      <c r="DY34" s="40"/>
      <c r="DZ34" s="40"/>
      <c r="EA34" s="40"/>
      <c r="EB34" s="40"/>
      <c r="EC34" s="40"/>
      <c r="ED34" s="40"/>
      <c r="EE34" s="40"/>
      <c r="EF34" s="40"/>
      <c r="EG34" s="40"/>
      <c r="EH34" s="40"/>
      <c r="EI34" s="40"/>
      <c r="EJ34" s="4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40"/>
      <c r="FW34" s="40"/>
      <c r="FX34" s="40"/>
      <c r="FY34" s="40"/>
      <c r="FZ34" s="40"/>
      <c r="GA34" s="40"/>
      <c r="GB34" s="40"/>
      <c r="GC34" s="40"/>
      <c r="GD34" s="40"/>
      <c r="GE34" s="40"/>
      <c r="GF34" s="40"/>
      <c r="GG34" s="40"/>
      <c r="GH34" s="40"/>
      <c r="GI34" s="40"/>
      <c r="GJ34" s="40"/>
      <c r="GK34" s="40"/>
      <c r="GL34" s="40"/>
      <c r="GM34" s="40"/>
      <c r="GN34" s="40"/>
      <c r="GO34" s="40"/>
      <c r="GP34" s="40"/>
      <c r="GQ34" s="40"/>
      <c r="GR34" s="40"/>
      <c r="GS34" s="40"/>
      <c r="GT34" s="40"/>
      <c r="GU34" s="40"/>
      <c r="GV34" s="40"/>
      <c r="GW34" s="40"/>
      <c r="GX34" s="40"/>
      <c r="GY34" s="40"/>
      <c r="GZ34" s="40"/>
      <c r="HA34" s="40"/>
      <c r="HB34" s="40"/>
      <c r="HC34" s="40"/>
      <c r="HD34" s="40"/>
      <c r="HE34" s="40"/>
      <c r="HF34" s="40"/>
      <c r="HG34" s="40"/>
      <c r="HH34" s="40"/>
      <c r="HI34" s="40"/>
      <c r="HJ34" s="40"/>
      <c r="HK34" s="40"/>
      <c r="HL34" s="40"/>
      <c r="HM34" s="40"/>
      <c r="HN34" s="40"/>
      <c r="HO34" s="40"/>
      <c r="HP34" s="40"/>
      <c r="HQ34" s="40"/>
      <c r="HR34" s="40"/>
      <c r="HS34" s="40"/>
      <c r="HT34" s="40"/>
      <c r="HU34" s="40"/>
      <c r="HV34" s="40"/>
      <c r="HW34" s="40"/>
      <c r="HX34" s="40"/>
      <c r="HY34" s="40"/>
      <c r="HZ34" s="40"/>
      <c r="IA34" s="40"/>
      <c r="IB34" s="40"/>
      <c r="IC34" s="40"/>
      <c r="ID34" s="40"/>
      <c r="IE34" s="40"/>
      <c r="IF34" s="40"/>
      <c r="IG34" s="40"/>
      <c r="IH34" s="40"/>
      <c r="II34" s="40"/>
      <c r="IJ34" s="40"/>
      <c r="IK34" s="40"/>
      <c r="IL34" s="40"/>
      <c r="IM34" s="40"/>
      <c r="IN34" s="40"/>
      <c r="IO34" s="40"/>
      <c r="IP34" s="40"/>
      <c r="IQ34" s="40"/>
      <c r="IR34" s="40"/>
      <c r="IS34" s="40"/>
      <c r="IT34" s="40"/>
      <c r="IU34" s="40"/>
      <c r="IV34" s="40"/>
      <c r="IW34" s="40"/>
      <c r="IX34" s="40"/>
      <c r="IY34" s="40"/>
      <c r="IZ34" s="40"/>
      <c r="JA34" s="40"/>
      <c r="JB34" s="40"/>
      <c r="JC34" s="40"/>
      <c r="JD34" s="40"/>
      <c r="JE34" s="40"/>
      <c r="JF34" s="40"/>
      <c r="JG34" s="40"/>
      <c r="JH34" s="40"/>
      <c r="JI34" s="40"/>
      <c r="JJ34" s="40"/>
      <c r="JK34" s="40"/>
      <c r="JL34" s="40"/>
      <c r="JM34" s="40"/>
      <c r="JN34" s="40"/>
      <c r="JO34" s="40"/>
    </row>
    <row r="35" spans="1:275" s="42" customFormat="1" x14ac:dyDescent="0.2">
      <c r="A35" s="42" t="s">
        <v>419</v>
      </c>
      <c r="B35" s="44" t="s">
        <v>388</v>
      </c>
      <c r="C35" s="44" t="s">
        <v>389</v>
      </c>
      <c r="D35" s="44">
        <v>0.92264742419797463</v>
      </c>
      <c r="E35" s="44">
        <v>0.93614742419797459</v>
      </c>
      <c r="F35" s="44">
        <v>0.93614742419797459</v>
      </c>
      <c r="G35" s="63">
        <v>0.93614742419797459</v>
      </c>
      <c r="H35" s="64">
        <v>3</v>
      </c>
      <c r="I35" s="66" t="s">
        <v>81</v>
      </c>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40"/>
      <c r="FW35" s="40"/>
      <c r="FX35" s="40"/>
      <c r="FY35" s="40"/>
      <c r="FZ35" s="40"/>
      <c r="GA35" s="40"/>
      <c r="GB35" s="40"/>
      <c r="GC35" s="40"/>
      <c r="GD35" s="40"/>
      <c r="GE35" s="40"/>
      <c r="GF35" s="40"/>
      <c r="GG35" s="40"/>
      <c r="GH35" s="40"/>
      <c r="GI35" s="40"/>
      <c r="GJ35" s="40"/>
      <c r="GK35" s="40"/>
      <c r="GL35" s="40"/>
      <c r="GM35" s="40"/>
      <c r="GN35" s="40"/>
      <c r="GO35" s="40"/>
      <c r="GP35" s="40"/>
      <c r="GQ35" s="40"/>
      <c r="GR35" s="40"/>
      <c r="GS35" s="40"/>
      <c r="GT35" s="40"/>
      <c r="GU35" s="40"/>
      <c r="GV35" s="40"/>
      <c r="GW35" s="40"/>
      <c r="GX35" s="40"/>
      <c r="GY35" s="40"/>
      <c r="GZ35" s="40"/>
      <c r="HA35" s="40"/>
      <c r="HB35" s="40"/>
      <c r="HC35" s="40"/>
      <c r="HD35" s="40"/>
      <c r="HE35" s="40"/>
      <c r="HF35" s="40"/>
      <c r="HG35" s="40"/>
      <c r="HH35" s="40"/>
      <c r="HI35" s="40"/>
      <c r="HJ35" s="40"/>
      <c r="HK35" s="40"/>
      <c r="HL35" s="40"/>
      <c r="HM35" s="40"/>
      <c r="HN35" s="40"/>
      <c r="HO35" s="40"/>
      <c r="HP35" s="40"/>
      <c r="HQ35" s="40"/>
      <c r="HR35" s="40"/>
      <c r="HS35" s="40"/>
      <c r="HT35" s="40"/>
      <c r="HU35" s="40"/>
      <c r="HV35" s="40"/>
      <c r="HW35" s="40"/>
      <c r="HX35" s="40"/>
      <c r="HY35" s="40"/>
      <c r="HZ35" s="40"/>
      <c r="IA35" s="40"/>
      <c r="IB35" s="40"/>
      <c r="IC35" s="40"/>
      <c r="ID35" s="40"/>
      <c r="IE35" s="40"/>
      <c r="IF35" s="40"/>
      <c r="IG35" s="40"/>
      <c r="IH35" s="40"/>
      <c r="II35" s="40"/>
      <c r="IJ35" s="40"/>
      <c r="IK35" s="40"/>
      <c r="IL35" s="40"/>
      <c r="IM35" s="40"/>
      <c r="IN35" s="40"/>
      <c r="IO35" s="40"/>
      <c r="IP35" s="40"/>
      <c r="IQ35" s="40"/>
      <c r="IR35" s="40"/>
      <c r="IS35" s="40"/>
      <c r="IT35" s="40"/>
      <c r="IU35" s="40"/>
      <c r="IV35" s="40"/>
      <c r="IW35" s="40"/>
      <c r="IX35" s="40"/>
      <c r="IY35" s="40"/>
      <c r="IZ35" s="40"/>
      <c r="JA35" s="40"/>
      <c r="JB35" s="40"/>
      <c r="JC35" s="40"/>
      <c r="JD35" s="40"/>
      <c r="JE35" s="40"/>
      <c r="JF35" s="40"/>
      <c r="JG35" s="40"/>
      <c r="JH35" s="40"/>
      <c r="JI35" s="40"/>
      <c r="JJ35" s="40"/>
      <c r="JK35" s="40"/>
      <c r="JL35" s="40"/>
      <c r="JM35" s="40"/>
      <c r="JN35" s="40"/>
      <c r="JO35" s="40"/>
    </row>
    <row r="36" spans="1:275" s="42" customFormat="1" x14ac:dyDescent="0.2">
      <c r="A36" s="40" t="s">
        <v>682</v>
      </c>
      <c r="B36" s="40" t="s">
        <v>656</v>
      </c>
      <c r="C36" s="40" t="s">
        <v>657</v>
      </c>
      <c r="D36" s="43"/>
      <c r="E36" s="43"/>
      <c r="F36" s="43"/>
      <c r="G36" s="84">
        <v>0.93574319812862627</v>
      </c>
      <c r="H36" s="83">
        <v>4</v>
      </c>
      <c r="I36" s="60" t="s">
        <v>81</v>
      </c>
      <c r="J36" s="40"/>
    </row>
    <row r="37" spans="1:275" s="42" customFormat="1" x14ac:dyDescent="0.2">
      <c r="A37" s="40" t="s">
        <v>682</v>
      </c>
      <c r="B37" s="40" t="s">
        <v>636</v>
      </c>
      <c r="C37" s="40" t="s">
        <v>622</v>
      </c>
      <c r="D37" s="43"/>
      <c r="E37" s="43"/>
      <c r="F37" s="43"/>
      <c r="G37" s="84">
        <v>0.93513093017112514</v>
      </c>
      <c r="H37" s="83">
        <v>5</v>
      </c>
      <c r="I37" s="60" t="s">
        <v>81</v>
      </c>
      <c r="J37" s="40"/>
    </row>
    <row r="38" spans="1:275" s="42" customFormat="1" x14ac:dyDescent="0.2">
      <c r="A38" s="42" t="s">
        <v>552</v>
      </c>
      <c r="B38" s="42" t="s">
        <v>503</v>
      </c>
      <c r="C38" s="42" t="s">
        <v>504</v>
      </c>
      <c r="D38" s="44"/>
      <c r="E38" s="44"/>
      <c r="F38" s="44"/>
      <c r="G38" s="63">
        <v>0.93512034253114285</v>
      </c>
      <c r="H38" s="64">
        <v>3</v>
      </c>
      <c r="I38" s="63" t="s">
        <v>81</v>
      </c>
    </row>
    <row r="39" spans="1:275" s="42" customFormat="1" x14ac:dyDescent="0.2">
      <c r="A39" s="42" t="s">
        <v>552</v>
      </c>
      <c r="B39" s="42" t="s">
        <v>518</v>
      </c>
      <c r="C39" s="42" t="s">
        <v>519</v>
      </c>
      <c r="D39" s="44"/>
      <c r="E39" s="44"/>
      <c r="F39" s="44"/>
      <c r="G39" s="63">
        <v>0.93386436427964514</v>
      </c>
      <c r="H39" s="64">
        <v>4</v>
      </c>
      <c r="I39" s="63" t="s">
        <v>81</v>
      </c>
    </row>
    <row r="40" spans="1:275" s="42" customFormat="1" x14ac:dyDescent="0.2">
      <c r="A40" s="42" t="s">
        <v>419</v>
      </c>
      <c r="B40" s="44" t="s">
        <v>391</v>
      </c>
      <c r="C40" s="44" t="s">
        <v>392</v>
      </c>
      <c r="D40" s="44">
        <v>0.89163659445631449</v>
      </c>
      <c r="E40" s="44">
        <v>0.93343325564952739</v>
      </c>
      <c r="F40" s="44">
        <v>0.93343325564952739</v>
      </c>
      <c r="G40" s="63">
        <v>0.93343325564952739</v>
      </c>
      <c r="H40" s="64">
        <v>4</v>
      </c>
      <c r="I40" s="66" t="s">
        <v>81</v>
      </c>
    </row>
    <row r="41" spans="1:275" s="42" customFormat="1" x14ac:dyDescent="0.2">
      <c r="A41" s="42" t="s">
        <v>419</v>
      </c>
      <c r="B41" s="44" t="s">
        <v>402</v>
      </c>
      <c r="C41" s="44" t="s">
        <v>403</v>
      </c>
      <c r="D41" s="44">
        <v>0.91524926034959941</v>
      </c>
      <c r="E41" s="44">
        <v>0.93024926034959943</v>
      </c>
      <c r="F41" s="44">
        <v>0.93024926034959943</v>
      </c>
      <c r="G41" s="63">
        <v>0.93024926034959943</v>
      </c>
      <c r="H41" s="64">
        <v>5</v>
      </c>
      <c r="I41" s="66" t="s">
        <v>81</v>
      </c>
    </row>
    <row r="42" spans="1:275" s="42" customFormat="1" x14ac:dyDescent="0.2">
      <c r="A42" s="42" t="s">
        <v>552</v>
      </c>
      <c r="B42" s="42" t="s">
        <v>520</v>
      </c>
      <c r="C42" s="42" t="s">
        <v>521</v>
      </c>
      <c r="D42" s="44"/>
      <c r="E42" s="44"/>
      <c r="F42" s="44"/>
      <c r="G42" s="63">
        <v>0.92977749917392161</v>
      </c>
      <c r="H42" s="64">
        <v>5</v>
      </c>
      <c r="I42" s="63" t="s">
        <v>81</v>
      </c>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c r="BN42" s="40"/>
      <c r="BO42" s="40"/>
      <c r="BP42" s="40"/>
      <c r="BQ42" s="40"/>
      <c r="BR42" s="40"/>
      <c r="BS42" s="40"/>
      <c r="BT42" s="40"/>
      <c r="BU42" s="40"/>
      <c r="BV42" s="40"/>
      <c r="BW42" s="40"/>
      <c r="BX42" s="40"/>
      <c r="BY42" s="40"/>
      <c r="BZ42" s="40"/>
      <c r="CA42" s="40"/>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40"/>
      <c r="FW42" s="40"/>
      <c r="FX42" s="40"/>
      <c r="FY42" s="40"/>
      <c r="FZ42" s="40"/>
      <c r="GA42" s="40"/>
      <c r="GB42" s="40"/>
      <c r="GC42" s="40"/>
      <c r="GD42" s="40"/>
      <c r="GE42" s="40"/>
      <c r="GF42" s="40"/>
      <c r="GG42" s="40"/>
      <c r="GH42" s="40"/>
      <c r="GI42" s="40"/>
      <c r="GJ42" s="40"/>
      <c r="GK42" s="40"/>
      <c r="GL42" s="40"/>
      <c r="GM42" s="40"/>
      <c r="GN42" s="40"/>
      <c r="GO42" s="40"/>
      <c r="GP42" s="40"/>
      <c r="GQ42" s="40"/>
      <c r="GR42" s="40"/>
      <c r="GS42" s="40"/>
      <c r="GT42" s="40"/>
      <c r="GU42" s="40"/>
      <c r="GV42" s="40"/>
      <c r="GW42" s="40"/>
      <c r="GX42" s="40"/>
      <c r="GY42" s="40"/>
      <c r="GZ42" s="40"/>
      <c r="HA42" s="40"/>
      <c r="HB42" s="40"/>
      <c r="HC42" s="40"/>
      <c r="HD42" s="40"/>
      <c r="HE42" s="40"/>
      <c r="HF42" s="40"/>
      <c r="HG42" s="40"/>
      <c r="HH42" s="40"/>
      <c r="HI42" s="40"/>
      <c r="HJ42" s="40"/>
      <c r="HK42" s="40"/>
      <c r="HL42" s="40"/>
      <c r="HM42" s="40"/>
      <c r="HN42" s="40"/>
      <c r="HO42" s="40"/>
      <c r="HP42" s="40"/>
      <c r="HQ42" s="40"/>
      <c r="HR42" s="40"/>
      <c r="HS42" s="40"/>
      <c r="HT42" s="40"/>
      <c r="HU42" s="40"/>
      <c r="HV42" s="40"/>
      <c r="HW42" s="40"/>
      <c r="HX42" s="40"/>
      <c r="HY42" s="40"/>
      <c r="HZ42" s="40"/>
      <c r="IA42" s="40"/>
      <c r="IB42" s="40"/>
      <c r="IC42" s="40"/>
      <c r="ID42" s="40"/>
      <c r="IE42" s="40"/>
      <c r="IF42" s="40"/>
      <c r="IG42" s="40"/>
      <c r="IH42" s="40"/>
      <c r="II42" s="40"/>
      <c r="IJ42" s="40"/>
      <c r="IK42" s="40"/>
      <c r="IL42" s="40"/>
      <c r="IM42" s="40"/>
      <c r="IN42" s="40"/>
      <c r="IO42" s="40"/>
      <c r="IP42" s="40"/>
      <c r="IQ42" s="40"/>
      <c r="IR42" s="40"/>
      <c r="IS42" s="40"/>
      <c r="IT42" s="40"/>
      <c r="IU42" s="40"/>
      <c r="IV42" s="40"/>
      <c r="IW42" s="40"/>
      <c r="IX42" s="40"/>
      <c r="IY42" s="40"/>
      <c r="IZ42" s="40"/>
      <c r="JA42" s="40"/>
      <c r="JB42" s="40"/>
      <c r="JC42" s="40"/>
      <c r="JD42" s="40"/>
      <c r="JE42" s="40"/>
      <c r="JF42" s="40"/>
      <c r="JG42" s="40"/>
      <c r="JH42" s="40"/>
      <c r="JI42" s="40"/>
      <c r="JJ42" s="40"/>
      <c r="JK42" s="40"/>
      <c r="JL42" s="40"/>
      <c r="JM42" s="40"/>
      <c r="JN42" s="40"/>
      <c r="JO42" s="40"/>
    </row>
    <row r="43" spans="1:275" s="42" customFormat="1" x14ac:dyDescent="0.2">
      <c r="A43" s="42" t="s">
        <v>279</v>
      </c>
      <c r="B43" s="46" t="s">
        <v>255</v>
      </c>
      <c r="C43" s="46" t="s">
        <v>256</v>
      </c>
      <c r="D43" s="47">
        <v>0.9281084094692017</v>
      </c>
      <c r="E43" s="47">
        <v>0.92854319207789737</v>
      </c>
      <c r="F43" s="47">
        <v>0.92854319207789737</v>
      </c>
      <c r="G43" s="68">
        <v>0.92854319207789737</v>
      </c>
      <c r="H43" s="69">
        <v>5</v>
      </c>
      <c r="I43" s="70" t="s">
        <v>81</v>
      </c>
    </row>
    <row r="44" spans="1:275" s="42" customFormat="1" x14ac:dyDescent="0.2">
      <c r="A44" s="40" t="s">
        <v>682</v>
      </c>
      <c r="B44" s="40" t="s">
        <v>624</v>
      </c>
      <c r="C44" s="40" t="s">
        <v>276</v>
      </c>
      <c r="D44" s="43"/>
      <c r="E44" s="43"/>
      <c r="F44" s="43"/>
      <c r="G44" s="84">
        <v>0.92642470174080649</v>
      </c>
      <c r="H44" s="83">
        <v>6</v>
      </c>
      <c r="I44" s="60" t="s">
        <v>81</v>
      </c>
      <c r="J44" s="40"/>
    </row>
    <row r="45" spans="1:275" s="42" customFormat="1" x14ac:dyDescent="0.2">
      <c r="A45" s="120" t="s">
        <v>898</v>
      </c>
      <c r="B45" s="42" t="s">
        <v>707</v>
      </c>
      <c r="C45" s="42" t="s">
        <v>667</v>
      </c>
      <c r="D45" s="44"/>
      <c r="E45" s="44"/>
      <c r="F45" s="44"/>
      <c r="G45" s="44">
        <v>0.92599516805581417</v>
      </c>
      <c r="H45" s="44">
        <v>3</v>
      </c>
      <c r="I45" s="63" t="s">
        <v>81</v>
      </c>
    </row>
    <row r="46" spans="1:275" s="42" customFormat="1" x14ac:dyDescent="0.2">
      <c r="A46" s="42" t="s">
        <v>280</v>
      </c>
      <c r="B46" s="42" t="s">
        <v>43</v>
      </c>
      <c r="C46" s="42" t="s">
        <v>44</v>
      </c>
      <c r="D46" s="44">
        <v>0.92551744980295425</v>
      </c>
      <c r="E46" s="44">
        <v>0.92551744980295425</v>
      </c>
      <c r="F46" s="44">
        <v>0.92551744980295425</v>
      </c>
      <c r="G46" s="63">
        <v>0.92551744980295425</v>
      </c>
      <c r="H46" s="64">
        <v>5</v>
      </c>
      <c r="I46" s="66" t="s">
        <v>81</v>
      </c>
    </row>
    <row r="47" spans="1:275" s="42" customFormat="1" x14ac:dyDescent="0.2">
      <c r="A47" s="42" t="s">
        <v>278</v>
      </c>
      <c r="B47" s="42" t="s">
        <v>196</v>
      </c>
      <c r="C47" s="42" t="s">
        <v>197</v>
      </c>
      <c r="D47" s="44">
        <v>0.92514669884902756</v>
      </c>
      <c r="E47" s="44">
        <v>0.92514669884902756</v>
      </c>
      <c r="F47" s="44">
        <v>0.92514669884902756</v>
      </c>
      <c r="G47" s="63">
        <v>0.92514669884902756</v>
      </c>
      <c r="H47" s="64">
        <v>10</v>
      </c>
      <c r="I47" s="65" t="s">
        <v>81</v>
      </c>
    </row>
    <row r="48" spans="1:275" s="42" customFormat="1" x14ac:dyDescent="0.25">
      <c r="A48" s="59" t="s">
        <v>593</v>
      </c>
      <c r="B48" t="s">
        <v>557</v>
      </c>
      <c r="C48" t="s">
        <v>587</v>
      </c>
      <c r="D48" s="27"/>
      <c r="E48" s="44"/>
      <c r="F48" s="44"/>
      <c r="G48" s="71">
        <v>0.92318892597926561</v>
      </c>
      <c r="H48" s="72">
        <v>3</v>
      </c>
      <c r="I48" s="72" t="s">
        <v>81</v>
      </c>
    </row>
    <row r="49" spans="1:275" s="42" customFormat="1" x14ac:dyDescent="0.2">
      <c r="A49" s="42" t="s">
        <v>552</v>
      </c>
      <c r="B49" s="42" t="s">
        <v>522</v>
      </c>
      <c r="C49" s="42" t="s">
        <v>523</v>
      </c>
      <c r="D49" s="44"/>
      <c r="E49" s="44"/>
      <c r="F49" s="44"/>
      <c r="G49" s="63">
        <v>0.9223946541814021</v>
      </c>
      <c r="H49" s="64">
        <v>6</v>
      </c>
      <c r="I49" s="63" t="s">
        <v>81</v>
      </c>
    </row>
    <row r="50" spans="1:275" s="42" customFormat="1" x14ac:dyDescent="0.2">
      <c r="A50" s="42" t="s">
        <v>278</v>
      </c>
      <c r="B50" s="42" t="s">
        <v>136</v>
      </c>
      <c r="C50" s="42" t="s">
        <v>137</v>
      </c>
      <c r="D50" s="44">
        <v>0.90717863476227789</v>
      </c>
      <c r="E50" s="44">
        <v>0.9221786347622779</v>
      </c>
      <c r="F50" s="44">
        <v>0.9221786347622779</v>
      </c>
      <c r="G50" s="63">
        <v>0.9221786347622779</v>
      </c>
      <c r="H50" s="64">
        <v>11</v>
      </c>
      <c r="I50" s="65" t="s">
        <v>81</v>
      </c>
    </row>
    <row r="51" spans="1:275" s="42" customFormat="1" x14ac:dyDescent="0.2">
      <c r="A51" s="42" t="s">
        <v>280</v>
      </c>
      <c r="B51" s="42" t="s">
        <v>84</v>
      </c>
      <c r="C51" s="42" t="s">
        <v>85</v>
      </c>
      <c r="D51" s="44">
        <v>0.91933487434180483</v>
      </c>
      <c r="E51" s="44">
        <v>0.92130208745655895</v>
      </c>
      <c r="F51" s="44">
        <v>0.92130208745655895</v>
      </c>
      <c r="G51" s="63">
        <v>0.92130208745655895</v>
      </c>
      <c r="H51" s="64">
        <v>3</v>
      </c>
      <c r="I51" s="66" t="s">
        <v>81</v>
      </c>
    </row>
    <row r="52" spans="1:275" s="42" customFormat="1" x14ac:dyDescent="0.2">
      <c r="A52" s="120" t="s">
        <v>898</v>
      </c>
      <c r="B52" s="42" t="s">
        <v>822</v>
      </c>
      <c r="C52" s="42" t="s">
        <v>823</v>
      </c>
      <c r="D52" s="44"/>
      <c r="E52" s="44"/>
      <c r="F52" s="44"/>
      <c r="G52" s="44">
        <v>0.92125744148735123</v>
      </c>
      <c r="H52" s="44">
        <v>4</v>
      </c>
      <c r="I52" s="63" t="s">
        <v>81</v>
      </c>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0"/>
      <c r="CM52" s="40"/>
      <c r="CN52" s="40"/>
      <c r="CO52" s="40"/>
      <c r="CP52" s="40"/>
      <c r="CQ52" s="40"/>
      <c r="CR52" s="40"/>
      <c r="CS52" s="40"/>
      <c r="CT52" s="40"/>
      <c r="CU52" s="40"/>
      <c r="CV52" s="40"/>
      <c r="CW52" s="40"/>
      <c r="CX52" s="40"/>
      <c r="CY52" s="40"/>
      <c r="CZ52" s="40"/>
      <c r="DA52" s="40"/>
      <c r="DB52" s="40"/>
      <c r="DC52" s="40"/>
      <c r="DD52" s="40"/>
      <c r="DE52" s="40"/>
      <c r="DF52" s="40"/>
      <c r="DG52" s="40"/>
      <c r="DH52" s="40"/>
      <c r="DI52" s="40"/>
      <c r="DJ52" s="40"/>
      <c r="DK52" s="40"/>
      <c r="DL52" s="40"/>
      <c r="DM52" s="40"/>
      <c r="DN52" s="40"/>
      <c r="DO52" s="40"/>
      <c r="DP52" s="40"/>
      <c r="DQ52" s="40"/>
      <c r="DR52" s="40"/>
      <c r="DS52" s="40"/>
      <c r="DT52" s="40"/>
      <c r="DU52" s="40"/>
      <c r="DV52" s="40"/>
      <c r="DW52" s="40"/>
      <c r="DX52" s="40"/>
      <c r="DY52" s="40"/>
      <c r="DZ52" s="40"/>
      <c r="EA52" s="40"/>
      <c r="EB52" s="40"/>
      <c r="EC52" s="40"/>
      <c r="ED52" s="40"/>
      <c r="EE52" s="40"/>
      <c r="EF52" s="40"/>
      <c r="EG52" s="40"/>
      <c r="EH52" s="40"/>
      <c r="EI52" s="40"/>
      <c r="EJ52" s="4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40"/>
      <c r="FW52" s="40"/>
      <c r="FX52" s="40"/>
      <c r="FY52" s="40"/>
      <c r="FZ52" s="40"/>
      <c r="GA52" s="40"/>
      <c r="GB52" s="40"/>
      <c r="GC52" s="40"/>
      <c r="GD52" s="40"/>
      <c r="GE52" s="40"/>
      <c r="GF52" s="40"/>
      <c r="GG52" s="40"/>
      <c r="GH52" s="40"/>
      <c r="GI52" s="40"/>
      <c r="GJ52" s="40"/>
      <c r="GK52" s="40"/>
      <c r="GL52" s="40"/>
      <c r="GM52" s="40"/>
      <c r="GN52" s="40"/>
      <c r="GO52" s="40"/>
      <c r="GP52" s="40"/>
      <c r="GQ52" s="40"/>
      <c r="GR52" s="40"/>
      <c r="GS52" s="40"/>
      <c r="GT52" s="40"/>
      <c r="GU52" s="40"/>
      <c r="GV52" s="40"/>
      <c r="GW52" s="40"/>
      <c r="GX52" s="40"/>
      <c r="GY52" s="40"/>
      <c r="GZ52" s="40"/>
      <c r="HA52" s="40"/>
      <c r="HB52" s="40"/>
      <c r="HC52" s="40"/>
      <c r="HD52" s="40"/>
      <c r="HE52" s="40"/>
      <c r="HF52" s="40"/>
      <c r="HG52" s="40"/>
      <c r="HH52" s="40"/>
      <c r="HI52" s="40"/>
      <c r="HJ52" s="40"/>
      <c r="HK52" s="40"/>
      <c r="HL52" s="40"/>
      <c r="HM52" s="40"/>
      <c r="HN52" s="40"/>
      <c r="HO52" s="40"/>
      <c r="HP52" s="40"/>
      <c r="HQ52" s="40"/>
      <c r="HR52" s="40"/>
      <c r="HS52" s="40"/>
      <c r="HT52" s="40"/>
      <c r="HU52" s="40"/>
      <c r="HV52" s="40"/>
      <c r="HW52" s="40"/>
      <c r="HX52" s="40"/>
      <c r="HY52" s="40"/>
      <c r="HZ52" s="40"/>
      <c r="IA52" s="40"/>
      <c r="IB52" s="40"/>
      <c r="IC52" s="40"/>
      <c r="ID52" s="40"/>
      <c r="IE52" s="40"/>
      <c r="IF52" s="40"/>
      <c r="IG52" s="40"/>
      <c r="IH52" s="40"/>
      <c r="II52" s="40"/>
      <c r="IJ52" s="40"/>
      <c r="IK52" s="40"/>
      <c r="IL52" s="40"/>
      <c r="IM52" s="40"/>
      <c r="IN52" s="40"/>
      <c r="IO52" s="40"/>
      <c r="IP52" s="40"/>
      <c r="IQ52" s="40"/>
      <c r="IR52" s="40"/>
      <c r="IS52" s="40"/>
      <c r="IT52" s="40"/>
      <c r="IU52" s="40"/>
      <c r="IV52" s="40"/>
      <c r="IW52" s="40"/>
      <c r="IX52" s="40"/>
      <c r="IY52" s="40"/>
      <c r="IZ52" s="40"/>
      <c r="JA52" s="40"/>
      <c r="JB52" s="40"/>
      <c r="JC52" s="40"/>
      <c r="JD52" s="40"/>
      <c r="JE52" s="40"/>
      <c r="JF52" s="40"/>
      <c r="JG52" s="40"/>
      <c r="JH52" s="40"/>
      <c r="JI52" s="40"/>
      <c r="JJ52" s="40"/>
      <c r="JK52" s="40"/>
      <c r="JL52" s="40"/>
      <c r="JM52" s="40"/>
      <c r="JN52" s="40"/>
      <c r="JO52" s="40"/>
    </row>
    <row r="53" spans="1:275" s="42" customFormat="1" x14ac:dyDescent="0.2">
      <c r="A53" s="42" t="s">
        <v>279</v>
      </c>
      <c r="B53" s="46" t="s">
        <v>247</v>
      </c>
      <c r="C53" s="46" t="s">
        <v>85</v>
      </c>
      <c r="D53" s="47">
        <v>0.91642144538190728</v>
      </c>
      <c r="E53" s="47">
        <v>0.92042144538190729</v>
      </c>
      <c r="F53" s="47">
        <v>0.92042144538190729</v>
      </c>
      <c r="G53" s="68">
        <v>0.92042144538190729</v>
      </c>
      <c r="H53" s="69">
        <v>6</v>
      </c>
      <c r="I53" s="70" t="s">
        <v>81</v>
      </c>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40"/>
      <c r="FW53" s="40"/>
      <c r="FX53" s="40"/>
      <c r="FY53" s="40"/>
      <c r="FZ53" s="40"/>
      <c r="GA53" s="40"/>
      <c r="GB53" s="40"/>
      <c r="GC53" s="40"/>
      <c r="GD53" s="40"/>
      <c r="GE53" s="40"/>
      <c r="GF53" s="40"/>
      <c r="GG53" s="40"/>
      <c r="GH53" s="40"/>
      <c r="GI53" s="40"/>
      <c r="GJ53" s="40"/>
      <c r="GK53" s="40"/>
      <c r="GL53" s="40"/>
      <c r="GM53" s="40"/>
      <c r="GN53" s="40"/>
      <c r="GO53" s="40"/>
      <c r="GP53" s="40"/>
      <c r="GQ53" s="40"/>
      <c r="GR53" s="40"/>
      <c r="GS53" s="40"/>
      <c r="GT53" s="40"/>
      <c r="GU53" s="40"/>
      <c r="GV53" s="40"/>
      <c r="GW53" s="40"/>
      <c r="GX53" s="40"/>
      <c r="GY53" s="40"/>
      <c r="GZ53" s="40"/>
      <c r="HA53" s="40"/>
      <c r="HB53" s="40"/>
      <c r="HC53" s="40"/>
      <c r="HD53" s="40"/>
      <c r="HE53" s="40"/>
      <c r="HF53" s="40"/>
      <c r="HG53" s="40"/>
      <c r="HH53" s="40"/>
      <c r="HI53" s="40"/>
      <c r="HJ53" s="40"/>
      <c r="HK53" s="40"/>
      <c r="HL53" s="40"/>
      <c r="HM53" s="40"/>
      <c r="HN53" s="40"/>
      <c r="HO53" s="40"/>
      <c r="HP53" s="40"/>
      <c r="HQ53" s="40"/>
      <c r="HR53" s="40"/>
      <c r="HS53" s="40"/>
      <c r="HT53" s="40"/>
      <c r="HU53" s="40"/>
      <c r="HV53" s="40"/>
      <c r="HW53" s="40"/>
      <c r="HX53" s="40"/>
      <c r="HY53" s="40"/>
      <c r="HZ53" s="40"/>
      <c r="IA53" s="40"/>
      <c r="IB53" s="40"/>
      <c r="IC53" s="40"/>
      <c r="ID53" s="40"/>
      <c r="IE53" s="40"/>
      <c r="IF53" s="40"/>
      <c r="IG53" s="40"/>
      <c r="IH53" s="40"/>
      <c r="II53" s="40"/>
      <c r="IJ53" s="40"/>
      <c r="IK53" s="40"/>
      <c r="IL53" s="40"/>
      <c r="IM53" s="40"/>
      <c r="IN53" s="40"/>
      <c r="IO53" s="40"/>
      <c r="IP53" s="40"/>
      <c r="IQ53" s="40"/>
      <c r="IR53" s="40"/>
      <c r="IS53" s="40"/>
      <c r="IT53" s="40"/>
      <c r="IU53" s="40"/>
      <c r="IV53" s="40"/>
      <c r="IW53" s="40"/>
      <c r="IX53" s="40"/>
      <c r="IY53" s="40"/>
      <c r="IZ53" s="40"/>
      <c r="JA53" s="40"/>
      <c r="JB53" s="40"/>
      <c r="JC53" s="40"/>
      <c r="JD53" s="40"/>
      <c r="JE53" s="40"/>
      <c r="JF53" s="40"/>
      <c r="JG53" s="40"/>
      <c r="JH53" s="40"/>
      <c r="JI53" s="40"/>
      <c r="JJ53" s="40"/>
      <c r="JK53" s="40"/>
      <c r="JL53" s="40"/>
      <c r="JM53" s="40"/>
      <c r="JN53" s="40"/>
      <c r="JO53" s="40"/>
    </row>
    <row r="54" spans="1:275" s="42" customFormat="1" x14ac:dyDescent="0.2">
      <c r="A54" s="42" t="s">
        <v>280</v>
      </c>
      <c r="B54" s="42" t="s">
        <v>114</v>
      </c>
      <c r="C54" s="42" t="s">
        <v>115</v>
      </c>
      <c r="D54" s="44">
        <v>0.91081402779068688</v>
      </c>
      <c r="E54" s="44">
        <v>0.91941051901875703</v>
      </c>
      <c r="F54" s="44">
        <v>0.91941051901875703</v>
      </c>
      <c r="G54" s="63">
        <v>0.91941051901875703</v>
      </c>
      <c r="H54" s="64">
        <v>4</v>
      </c>
      <c r="I54" s="66" t="s">
        <v>81</v>
      </c>
    </row>
    <row r="55" spans="1:275" s="42" customFormat="1" x14ac:dyDescent="0.25">
      <c r="A55" s="59" t="s">
        <v>593</v>
      </c>
      <c r="B55" t="s">
        <v>559</v>
      </c>
      <c r="C55" t="s">
        <v>560</v>
      </c>
      <c r="D55" s="27"/>
      <c r="E55" s="44"/>
      <c r="F55" s="44"/>
      <c r="G55" s="71">
        <v>0.91929512547878045</v>
      </c>
      <c r="H55" s="72">
        <v>4</v>
      </c>
      <c r="I55" s="72" t="s">
        <v>81</v>
      </c>
    </row>
    <row r="56" spans="1:275" s="42" customFormat="1" x14ac:dyDescent="0.2">
      <c r="A56" s="40" t="s">
        <v>682</v>
      </c>
      <c r="B56" s="40" t="s">
        <v>170</v>
      </c>
      <c r="C56" s="40" t="s">
        <v>653</v>
      </c>
      <c r="D56" s="43"/>
      <c r="E56" s="43"/>
      <c r="F56" s="43"/>
      <c r="G56" s="84">
        <v>0.91875765088896555</v>
      </c>
      <c r="H56" s="83">
        <v>7</v>
      </c>
      <c r="I56" s="60" t="s">
        <v>81</v>
      </c>
      <c r="J56" s="40"/>
    </row>
    <row r="57" spans="1:275" s="42" customFormat="1" x14ac:dyDescent="0.2">
      <c r="A57" s="40" t="s">
        <v>682</v>
      </c>
      <c r="B57" s="40" t="s">
        <v>654</v>
      </c>
      <c r="C57" s="40" t="s">
        <v>655</v>
      </c>
      <c r="D57" s="43"/>
      <c r="E57" s="43"/>
      <c r="F57" s="43"/>
      <c r="G57" s="84">
        <v>0.91868684011270774</v>
      </c>
      <c r="H57" s="83">
        <v>8</v>
      </c>
      <c r="I57" s="60" t="s">
        <v>81</v>
      </c>
      <c r="J57" s="40"/>
    </row>
    <row r="58" spans="1:275" s="42" customFormat="1" x14ac:dyDescent="0.2">
      <c r="A58" s="120" t="s">
        <v>898</v>
      </c>
      <c r="B58" s="42" t="s">
        <v>119</v>
      </c>
      <c r="C58" s="42" t="s">
        <v>667</v>
      </c>
      <c r="D58" s="44"/>
      <c r="E58" s="44"/>
      <c r="F58" s="44"/>
      <c r="G58" s="44">
        <v>0.91744328521222041</v>
      </c>
      <c r="H58" s="44">
        <v>5</v>
      </c>
      <c r="I58" s="63" t="s">
        <v>81</v>
      </c>
    </row>
    <row r="59" spans="1:275" s="42" customFormat="1" x14ac:dyDescent="0.25">
      <c r="A59" s="59" t="s">
        <v>593</v>
      </c>
      <c r="B59" t="s">
        <v>567</v>
      </c>
      <c r="C59" t="s">
        <v>381</v>
      </c>
      <c r="D59" s="27"/>
      <c r="E59" s="44"/>
      <c r="F59" s="44"/>
      <c r="G59" s="71">
        <v>0.91735223451304826</v>
      </c>
      <c r="H59" s="72">
        <v>5</v>
      </c>
      <c r="I59" s="72" t="s">
        <v>81</v>
      </c>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c r="CF59" s="40"/>
      <c r="CG59" s="40"/>
      <c r="CH59" s="40"/>
      <c r="CI59" s="40"/>
      <c r="CJ59" s="40"/>
      <c r="CK59" s="40"/>
      <c r="CL59" s="40"/>
      <c r="CM59" s="40"/>
      <c r="CN59" s="40"/>
      <c r="CO59" s="40"/>
      <c r="CP59" s="40"/>
      <c r="CQ59" s="40"/>
      <c r="CR59" s="40"/>
      <c r="CS59" s="40"/>
      <c r="CT59" s="40"/>
      <c r="CU59" s="40"/>
      <c r="CV59" s="40"/>
      <c r="CW59" s="40"/>
      <c r="CX59" s="40"/>
      <c r="CY59" s="40"/>
      <c r="CZ59" s="40"/>
      <c r="DA59" s="40"/>
      <c r="DB59" s="40"/>
      <c r="DC59" s="40"/>
      <c r="DD59" s="40"/>
      <c r="DE59" s="40"/>
      <c r="DF59" s="40"/>
      <c r="DG59" s="40"/>
      <c r="DH59" s="40"/>
      <c r="DI59" s="40"/>
      <c r="DJ59" s="40"/>
      <c r="DK59" s="40"/>
      <c r="DL59" s="40"/>
      <c r="DM59" s="40"/>
      <c r="DN59" s="40"/>
      <c r="DO59" s="40"/>
      <c r="DP59" s="40"/>
      <c r="DQ59" s="40"/>
      <c r="DR59" s="40"/>
      <c r="DS59" s="40"/>
      <c r="DT59" s="40"/>
      <c r="DU59" s="40"/>
      <c r="DV59" s="40"/>
      <c r="DW59" s="40"/>
      <c r="DX59" s="40"/>
      <c r="DY59" s="40"/>
      <c r="DZ59" s="40"/>
      <c r="EA59" s="40"/>
      <c r="EB59" s="40"/>
      <c r="EC59" s="40"/>
      <c r="ED59" s="40"/>
      <c r="EE59" s="40"/>
      <c r="EF59" s="40"/>
      <c r="EG59" s="40"/>
      <c r="EH59" s="40"/>
      <c r="EI59" s="40"/>
      <c r="EJ59" s="4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c r="FI59" s="40"/>
      <c r="FJ59" s="40"/>
      <c r="FK59" s="40"/>
      <c r="FL59" s="40"/>
      <c r="FM59" s="40"/>
      <c r="FN59" s="40"/>
      <c r="FO59" s="40"/>
      <c r="FP59" s="40"/>
      <c r="FQ59" s="40"/>
      <c r="FR59" s="40"/>
      <c r="FS59" s="40"/>
      <c r="FT59" s="40"/>
      <c r="FU59" s="40"/>
      <c r="FV59" s="40"/>
      <c r="FW59" s="40"/>
      <c r="FX59" s="40"/>
      <c r="FY59" s="40"/>
      <c r="FZ59" s="40"/>
      <c r="GA59" s="40"/>
      <c r="GB59" s="40"/>
      <c r="GC59" s="40"/>
      <c r="GD59" s="40"/>
      <c r="GE59" s="40"/>
      <c r="GF59" s="40"/>
      <c r="GG59" s="40"/>
      <c r="GH59" s="40"/>
      <c r="GI59" s="40"/>
      <c r="GJ59" s="40"/>
      <c r="GK59" s="40"/>
      <c r="GL59" s="40"/>
      <c r="GM59" s="40"/>
      <c r="GN59" s="40"/>
      <c r="GO59" s="40"/>
      <c r="GP59" s="40"/>
      <c r="GQ59" s="40"/>
      <c r="GR59" s="40"/>
      <c r="GS59" s="40"/>
      <c r="GT59" s="40"/>
      <c r="GU59" s="40"/>
      <c r="GV59" s="40"/>
      <c r="GW59" s="40"/>
      <c r="GX59" s="40"/>
      <c r="GY59" s="40"/>
      <c r="GZ59" s="40"/>
      <c r="HA59" s="40"/>
      <c r="HB59" s="40"/>
      <c r="HC59" s="40"/>
      <c r="HD59" s="40"/>
      <c r="HE59" s="40"/>
      <c r="HF59" s="40"/>
      <c r="HG59" s="40"/>
      <c r="HH59" s="40"/>
      <c r="HI59" s="40"/>
      <c r="HJ59" s="40"/>
      <c r="HK59" s="40"/>
      <c r="HL59" s="40"/>
      <c r="HM59" s="40"/>
      <c r="HN59" s="40"/>
      <c r="HO59" s="40"/>
      <c r="HP59" s="40"/>
      <c r="HQ59" s="40"/>
      <c r="HR59" s="40"/>
      <c r="HS59" s="40"/>
      <c r="HT59" s="40"/>
      <c r="HU59" s="40"/>
      <c r="HV59" s="40"/>
      <c r="HW59" s="40"/>
      <c r="HX59" s="40"/>
      <c r="HY59" s="40"/>
      <c r="HZ59" s="40"/>
      <c r="IA59" s="40"/>
      <c r="IB59" s="40"/>
      <c r="IC59" s="40"/>
      <c r="ID59" s="40"/>
      <c r="IE59" s="40"/>
      <c r="IF59" s="40"/>
      <c r="IG59" s="40"/>
      <c r="IH59" s="40"/>
      <c r="II59" s="40"/>
      <c r="IJ59" s="40"/>
      <c r="IK59" s="40"/>
      <c r="IL59" s="40"/>
      <c r="IM59" s="40"/>
      <c r="IN59" s="40"/>
      <c r="IO59" s="40"/>
      <c r="IP59" s="40"/>
      <c r="IQ59" s="40"/>
      <c r="IR59" s="40"/>
      <c r="IS59" s="40"/>
      <c r="IT59" s="40"/>
      <c r="IU59" s="40"/>
      <c r="IV59" s="40"/>
      <c r="IW59" s="40"/>
      <c r="IX59" s="40"/>
      <c r="IY59" s="40"/>
      <c r="IZ59" s="40"/>
      <c r="JA59" s="40"/>
      <c r="JB59" s="40"/>
      <c r="JC59" s="40"/>
      <c r="JD59" s="40"/>
      <c r="JE59" s="40"/>
      <c r="JF59" s="40"/>
      <c r="JG59" s="40"/>
      <c r="JH59" s="40"/>
      <c r="JI59" s="40"/>
      <c r="JJ59" s="40"/>
      <c r="JK59" s="40"/>
      <c r="JL59" s="40"/>
      <c r="JM59" s="40"/>
      <c r="JN59" s="40"/>
      <c r="JO59" s="40"/>
    </row>
    <row r="60" spans="1:275" s="42" customFormat="1" x14ac:dyDescent="0.2">
      <c r="A60" s="42" t="s">
        <v>552</v>
      </c>
      <c r="B60" s="42" t="s">
        <v>488</v>
      </c>
      <c r="C60" s="42" t="s">
        <v>115</v>
      </c>
      <c r="D60" s="44"/>
      <c r="E60" s="44"/>
      <c r="F60" s="44"/>
      <c r="G60" s="63">
        <v>0.91678516508322916</v>
      </c>
      <c r="H60" s="64">
        <v>7</v>
      </c>
      <c r="I60" s="63" t="s">
        <v>81</v>
      </c>
    </row>
    <row r="61" spans="1:275" s="42" customFormat="1" x14ac:dyDescent="0.2">
      <c r="A61" s="42" t="s">
        <v>419</v>
      </c>
      <c r="B61" s="44" t="s">
        <v>406</v>
      </c>
      <c r="C61" s="44" t="s">
        <v>407</v>
      </c>
      <c r="D61" s="44">
        <v>0.87648398762805058</v>
      </c>
      <c r="E61" s="44">
        <v>0.91665065429471726</v>
      </c>
      <c r="F61" s="44">
        <v>0.91665065429471726</v>
      </c>
      <c r="G61" s="63">
        <v>0.91665065429471726</v>
      </c>
      <c r="H61" s="64">
        <v>6</v>
      </c>
      <c r="I61" s="66" t="s">
        <v>81</v>
      </c>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c r="BO61" s="40"/>
      <c r="BP61" s="40"/>
      <c r="BQ61" s="40"/>
      <c r="BR61" s="40"/>
      <c r="BS61" s="40"/>
      <c r="BT61" s="40"/>
      <c r="BU61" s="40"/>
      <c r="BV61" s="40"/>
      <c r="BW61" s="40"/>
      <c r="BX61" s="40"/>
      <c r="BY61" s="40"/>
      <c r="BZ61" s="40"/>
      <c r="CA61" s="40"/>
      <c r="CB61" s="40"/>
      <c r="CC61" s="40"/>
      <c r="CD61" s="40"/>
      <c r="CE61" s="40"/>
      <c r="CF61" s="40"/>
      <c r="CG61" s="40"/>
      <c r="CH61" s="40"/>
      <c r="CI61" s="40"/>
      <c r="CJ61" s="40"/>
      <c r="CK61" s="40"/>
      <c r="CL61" s="40"/>
      <c r="CM61" s="40"/>
      <c r="CN61" s="40"/>
      <c r="CO61" s="40"/>
      <c r="CP61" s="40"/>
      <c r="CQ61" s="40"/>
      <c r="CR61" s="40"/>
      <c r="CS61" s="40"/>
      <c r="CT61" s="40"/>
      <c r="CU61" s="40"/>
      <c r="CV61" s="40"/>
      <c r="CW61" s="40"/>
      <c r="CX61" s="40"/>
      <c r="CY61" s="40"/>
      <c r="CZ61" s="40"/>
      <c r="DA61" s="40"/>
      <c r="DB61" s="40"/>
      <c r="DC61" s="40"/>
      <c r="DD61" s="40"/>
      <c r="DE61" s="40"/>
      <c r="DF61" s="40"/>
      <c r="DG61" s="40"/>
      <c r="DH61" s="40"/>
      <c r="DI61" s="40"/>
      <c r="DJ61" s="40"/>
      <c r="DK61" s="40"/>
      <c r="DL61" s="40"/>
      <c r="DM61" s="40"/>
      <c r="DN61" s="40"/>
      <c r="DO61" s="40"/>
      <c r="DP61" s="40"/>
      <c r="DQ61" s="40"/>
      <c r="DR61" s="40"/>
      <c r="DS61" s="40"/>
      <c r="DT61" s="40"/>
      <c r="DU61" s="40"/>
      <c r="DV61" s="40"/>
      <c r="DW61" s="40"/>
      <c r="DX61" s="40"/>
      <c r="DY61" s="40"/>
      <c r="DZ61" s="40"/>
      <c r="EA61" s="40"/>
      <c r="EB61" s="40"/>
      <c r="EC61" s="40"/>
      <c r="ED61" s="40"/>
      <c r="EE61" s="40"/>
      <c r="EF61" s="40"/>
      <c r="EG61" s="40"/>
      <c r="EH61" s="40"/>
      <c r="EI61" s="40"/>
      <c r="EJ61" s="40"/>
      <c r="EK61" s="40"/>
      <c r="EL61" s="40"/>
      <c r="EM61" s="40"/>
      <c r="EN61" s="40"/>
      <c r="EO61" s="40"/>
      <c r="EP61" s="40"/>
      <c r="EQ61" s="40"/>
      <c r="ER61" s="40"/>
      <c r="ES61" s="40"/>
      <c r="ET61" s="40"/>
      <c r="EU61" s="40"/>
      <c r="EV61" s="40"/>
      <c r="EW61" s="40"/>
      <c r="EX61" s="40"/>
      <c r="EY61" s="40"/>
      <c r="EZ61" s="40"/>
      <c r="FA61" s="40"/>
      <c r="FB61" s="40"/>
      <c r="FC61" s="40"/>
      <c r="FD61" s="40"/>
      <c r="FE61" s="40"/>
      <c r="FF61" s="40"/>
      <c r="FG61" s="40"/>
      <c r="FH61" s="40"/>
      <c r="FI61" s="40"/>
      <c r="FJ61" s="40"/>
      <c r="FK61" s="40"/>
      <c r="FL61" s="40"/>
      <c r="FM61" s="40"/>
      <c r="FN61" s="40"/>
      <c r="FO61" s="40"/>
      <c r="FP61" s="40"/>
      <c r="FQ61" s="40"/>
      <c r="FR61" s="40"/>
      <c r="FS61" s="40"/>
      <c r="FT61" s="40"/>
      <c r="FU61" s="40"/>
      <c r="FV61" s="40"/>
      <c r="FW61" s="40"/>
      <c r="FX61" s="40"/>
      <c r="FY61" s="40"/>
      <c r="FZ61" s="40"/>
      <c r="GA61" s="40"/>
      <c r="GB61" s="40"/>
      <c r="GC61" s="40"/>
      <c r="GD61" s="40"/>
      <c r="GE61" s="40"/>
      <c r="GF61" s="40"/>
      <c r="GG61" s="40"/>
      <c r="GH61" s="40"/>
      <c r="GI61" s="40"/>
      <c r="GJ61" s="40"/>
      <c r="GK61" s="40"/>
      <c r="GL61" s="40"/>
      <c r="GM61" s="40"/>
      <c r="GN61" s="40"/>
      <c r="GO61" s="40"/>
      <c r="GP61" s="40"/>
      <c r="GQ61" s="40"/>
      <c r="GR61" s="40"/>
      <c r="GS61" s="40"/>
      <c r="GT61" s="40"/>
      <c r="GU61" s="40"/>
      <c r="GV61" s="40"/>
      <c r="GW61" s="40"/>
      <c r="GX61" s="40"/>
      <c r="GY61" s="40"/>
      <c r="GZ61" s="40"/>
      <c r="HA61" s="40"/>
      <c r="HB61" s="40"/>
      <c r="HC61" s="40"/>
      <c r="HD61" s="40"/>
      <c r="HE61" s="40"/>
      <c r="HF61" s="40"/>
      <c r="HG61" s="40"/>
      <c r="HH61" s="40"/>
      <c r="HI61" s="40"/>
      <c r="HJ61" s="40"/>
      <c r="HK61" s="40"/>
      <c r="HL61" s="40"/>
      <c r="HM61" s="40"/>
      <c r="HN61" s="40"/>
      <c r="HO61" s="40"/>
      <c r="HP61" s="40"/>
      <c r="HQ61" s="40"/>
      <c r="HR61" s="40"/>
      <c r="HS61" s="40"/>
      <c r="HT61" s="40"/>
      <c r="HU61" s="40"/>
      <c r="HV61" s="40"/>
      <c r="HW61" s="40"/>
      <c r="HX61" s="40"/>
      <c r="HY61" s="40"/>
      <c r="HZ61" s="40"/>
      <c r="IA61" s="40"/>
      <c r="IB61" s="40"/>
      <c r="IC61" s="40"/>
      <c r="ID61" s="40"/>
      <c r="IE61" s="40"/>
      <c r="IF61" s="40"/>
      <c r="IG61" s="40"/>
      <c r="IH61" s="40"/>
      <c r="II61" s="40"/>
      <c r="IJ61" s="40"/>
      <c r="IK61" s="40"/>
      <c r="IL61" s="40"/>
      <c r="IM61" s="40"/>
      <c r="IN61" s="40"/>
      <c r="IO61" s="40"/>
      <c r="IP61" s="40"/>
      <c r="IQ61" s="40"/>
      <c r="IR61" s="40"/>
      <c r="IS61" s="40"/>
      <c r="IT61" s="40"/>
      <c r="IU61" s="40"/>
      <c r="IV61" s="40"/>
      <c r="IW61" s="40"/>
      <c r="IX61" s="40"/>
      <c r="IY61" s="40"/>
      <c r="IZ61" s="40"/>
      <c r="JA61" s="40"/>
      <c r="JB61" s="40"/>
      <c r="JC61" s="40"/>
      <c r="JD61" s="40"/>
      <c r="JE61" s="40"/>
      <c r="JF61" s="40"/>
      <c r="JG61" s="40"/>
      <c r="JH61" s="40"/>
      <c r="JI61" s="40"/>
      <c r="JJ61" s="40"/>
      <c r="JK61" s="40"/>
      <c r="JL61" s="40"/>
      <c r="JM61" s="40"/>
      <c r="JN61" s="40"/>
      <c r="JO61" s="40"/>
    </row>
    <row r="62" spans="1:275" s="42" customFormat="1" x14ac:dyDescent="0.2">
      <c r="A62" s="42" t="s">
        <v>280</v>
      </c>
      <c r="B62" s="42" t="s">
        <v>93</v>
      </c>
      <c r="C62" s="42" t="s">
        <v>132</v>
      </c>
      <c r="D62" s="44">
        <v>0.88198479888646819</v>
      </c>
      <c r="E62" s="44">
        <v>0.9155543936900562</v>
      </c>
      <c r="F62" s="44">
        <v>0.9155543936900562</v>
      </c>
      <c r="G62" s="63">
        <v>0.9155543936900562</v>
      </c>
      <c r="H62" s="64">
        <v>5</v>
      </c>
      <c r="I62" s="66" t="s">
        <v>82</v>
      </c>
    </row>
    <row r="63" spans="1:275" s="42" customFormat="1" x14ac:dyDescent="0.2">
      <c r="A63" s="42" t="s">
        <v>472</v>
      </c>
      <c r="B63" s="42" t="s">
        <v>427</v>
      </c>
      <c r="C63" s="42" t="s">
        <v>467</v>
      </c>
      <c r="D63" s="44"/>
      <c r="E63" s="44"/>
      <c r="F63" s="44"/>
      <c r="G63" s="63">
        <v>0.91521322207289746</v>
      </c>
      <c r="H63" s="64">
        <v>1</v>
      </c>
      <c r="I63" s="63" t="s">
        <v>81</v>
      </c>
    </row>
    <row r="64" spans="1:275" s="42" customFormat="1" x14ac:dyDescent="0.2">
      <c r="A64" s="40" t="s">
        <v>682</v>
      </c>
      <c r="B64" s="40" t="s">
        <v>658</v>
      </c>
      <c r="C64" s="40" t="s">
        <v>131</v>
      </c>
      <c r="D64" s="43"/>
      <c r="E64" s="43"/>
      <c r="F64" s="43"/>
      <c r="G64" s="84">
        <v>0.91496261314737359</v>
      </c>
      <c r="H64" s="83">
        <v>9</v>
      </c>
      <c r="I64" s="60" t="s">
        <v>81</v>
      </c>
      <c r="J64" s="40"/>
    </row>
    <row r="65" spans="1:10" s="42" customFormat="1" x14ac:dyDescent="0.2">
      <c r="A65" s="42" t="s">
        <v>278</v>
      </c>
      <c r="B65" s="42" t="s">
        <v>193</v>
      </c>
      <c r="C65" s="42" t="s">
        <v>50</v>
      </c>
      <c r="D65" s="44">
        <v>0.89921628666281617</v>
      </c>
      <c r="E65" s="44">
        <v>0.91421628666281618</v>
      </c>
      <c r="F65" s="44">
        <v>0.91421628666281618</v>
      </c>
      <c r="G65" s="63">
        <v>0.91421628666281618</v>
      </c>
      <c r="H65" s="64">
        <v>12</v>
      </c>
      <c r="I65" s="65" t="s">
        <v>81</v>
      </c>
    </row>
    <row r="66" spans="1:10" s="42" customFormat="1" x14ac:dyDescent="0.2">
      <c r="A66" s="40" t="s">
        <v>682</v>
      </c>
      <c r="B66" s="40" t="s">
        <v>612</v>
      </c>
      <c r="C66" s="40" t="s">
        <v>261</v>
      </c>
      <c r="D66" s="43"/>
      <c r="E66" s="43"/>
      <c r="F66" s="43"/>
      <c r="G66" s="84">
        <v>0.91375700495469192</v>
      </c>
      <c r="H66" s="83">
        <v>10</v>
      </c>
      <c r="I66" s="60" t="s">
        <v>81</v>
      </c>
      <c r="J66" s="40"/>
    </row>
    <row r="67" spans="1:10" s="42" customFormat="1" x14ac:dyDescent="0.2">
      <c r="A67" s="42" t="s">
        <v>419</v>
      </c>
      <c r="B67" s="44" t="s">
        <v>399</v>
      </c>
      <c r="C67" s="44" t="s">
        <v>400</v>
      </c>
      <c r="D67" s="44">
        <v>0.88882864057501165</v>
      </c>
      <c r="E67" s="44">
        <v>0.91332864057501162</v>
      </c>
      <c r="F67" s="44">
        <v>0.91332864057501162</v>
      </c>
      <c r="G67" s="63">
        <v>0.91332864057501162</v>
      </c>
      <c r="H67" s="64">
        <v>7</v>
      </c>
      <c r="I67" s="66" t="s">
        <v>81</v>
      </c>
    </row>
    <row r="68" spans="1:10" s="42" customFormat="1" x14ac:dyDescent="0.2">
      <c r="A68" s="42" t="s">
        <v>372</v>
      </c>
      <c r="B68" s="42" t="s">
        <v>338</v>
      </c>
      <c r="C68" s="42" t="s">
        <v>339</v>
      </c>
      <c r="D68" s="45">
        <v>0.91188662772438911</v>
      </c>
      <c r="E68" s="44">
        <v>0.91188662772438911</v>
      </c>
      <c r="F68" s="44">
        <v>0.91188662772438911</v>
      </c>
      <c r="G68" s="63">
        <v>0.91188662772438911</v>
      </c>
      <c r="H68" s="64">
        <v>4</v>
      </c>
      <c r="I68" s="73" t="s">
        <v>81</v>
      </c>
    </row>
    <row r="69" spans="1:10" s="42" customFormat="1" x14ac:dyDescent="0.2">
      <c r="A69" s="42" t="s">
        <v>280</v>
      </c>
      <c r="B69" s="42" t="s">
        <v>35</v>
      </c>
      <c r="C69" s="42" t="s">
        <v>36</v>
      </c>
      <c r="D69" s="44">
        <v>0.91161560088672999</v>
      </c>
      <c r="E69" s="44">
        <v>0.91161560088672999</v>
      </c>
      <c r="F69" s="44">
        <v>0.91161560088672999</v>
      </c>
      <c r="G69" s="63">
        <v>0.91161560088672999</v>
      </c>
      <c r="H69" s="64">
        <v>6</v>
      </c>
      <c r="I69" s="66" t="s">
        <v>82</v>
      </c>
    </row>
    <row r="70" spans="1:10" s="42" customFormat="1" x14ac:dyDescent="0.2">
      <c r="A70" s="42" t="s">
        <v>278</v>
      </c>
      <c r="B70" s="42" t="s">
        <v>211</v>
      </c>
      <c r="C70" s="42" t="s">
        <v>167</v>
      </c>
      <c r="D70" s="44">
        <v>0.88036473798825132</v>
      </c>
      <c r="E70" s="44">
        <v>0.91036473798825135</v>
      </c>
      <c r="F70" s="44">
        <v>0.91036473798825135</v>
      </c>
      <c r="G70" s="63">
        <v>0.91036473798825135</v>
      </c>
      <c r="H70" s="64">
        <v>13</v>
      </c>
      <c r="I70" s="65" t="s">
        <v>82</v>
      </c>
    </row>
    <row r="71" spans="1:10" s="42" customFormat="1" x14ac:dyDescent="0.2">
      <c r="A71" s="42" t="s">
        <v>280</v>
      </c>
      <c r="B71" s="42" t="s">
        <v>33</v>
      </c>
      <c r="C71" s="42" t="s">
        <v>74</v>
      </c>
      <c r="D71" s="44">
        <v>0.87168358381504496</v>
      </c>
      <c r="E71" s="44">
        <v>0.90952973766119882</v>
      </c>
      <c r="F71" s="44">
        <v>0.90952973766119882</v>
      </c>
      <c r="G71" s="63">
        <v>0.90952973766119882</v>
      </c>
      <c r="H71" s="64">
        <v>7</v>
      </c>
      <c r="I71" s="66" t="s">
        <v>82</v>
      </c>
    </row>
    <row r="72" spans="1:10" s="42" customFormat="1" x14ac:dyDescent="0.2">
      <c r="A72" s="42" t="s">
        <v>472</v>
      </c>
      <c r="B72" s="42" t="s">
        <v>441</v>
      </c>
      <c r="C72" s="42" t="s">
        <v>442</v>
      </c>
      <c r="D72" s="44"/>
      <c r="E72" s="44"/>
      <c r="F72" s="44"/>
      <c r="G72" s="63">
        <v>0.90936285633765135</v>
      </c>
      <c r="H72" s="64">
        <v>2</v>
      </c>
      <c r="I72" s="63" t="s">
        <v>81</v>
      </c>
    </row>
    <row r="73" spans="1:10" s="42" customFormat="1" x14ac:dyDescent="0.2">
      <c r="A73" s="42" t="s">
        <v>472</v>
      </c>
      <c r="B73" s="42" t="s">
        <v>437</v>
      </c>
      <c r="C73" s="42" t="s">
        <v>438</v>
      </c>
      <c r="D73" s="44"/>
      <c r="E73" s="44"/>
      <c r="F73" s="44"/>
      <c r="G73" s="63">
        <v>0.90916542759556007</v>
      </c>
      <c r="H73" s="64">
        <v>3</v>
      </c>
      <c r="I73" s="63" t="s">
        <v>81</v>
      </c>
    </row>
    <row r="74" spans="1:10" s="42" customFormat="1" x14ac:dyDescent="0.2">
      <c r="A74" s="42" t="s">
        <v>472</v>
      </c>
      <c r="B74" s="42" t="s">
        <v>443</v>
      </c>
      <c r="C74" s="42" t="s">
        <v>44</v>
      </c>
      <c r="D74" s="44"/>
      <c r="E74" s="44"/>
      <c r="F74" s="44"/>
      <c r="G74" s="63">
        <v>0.90771505026131705</v>
      </c>
      <c r="H74" s="64">
        <v>4</v>
      </c>
      <c r="I74" s="63" t="s">
        <v>81</v>
      </c>
    </row>
    <row r="75" spans="1:10" s="42" customFormat="1" x14ac:dyDescent="0.2">
      <c r="A75" s="42" t="s">
        <v>372</v>
      </c>
      <c r="B75" s="42" t="s">
        <v>354</v>
      </c>
      <c r="C75" s="42" t="s">
        <v>355</v>
      </c>
      <c r="D75" s="45">
        <v>0.8964866528484392</v>
      </c>
      <c r="E75" s="45">
        <v>0.90702719338897975</v>
      </c>
      <c r="F75" s="45">
        <v>0.90702719338897975</v>
      </c>
      <c r="G75" s="67">
        <v>0.90702719338897975</v>
      </c>
      <c r="H75" s="64">
        <v>5</v>
      </c>
      <c r="I75" s="66" t="s">
        <v>82</v>
      </c>
    </row>
    <row r="76" spans="1:10" s="42" customFormat="1" x14ac:dyDescent="0.2">
      <c r="A76" s="42" t="s">
        <v>552</v>
      </c>
      <c r="B76" s="42" t="s">
        <v>510</v>
      </c>
      <c r="C76" s="42" t="s">
        <v>511</v>
      </c>
      <c r="D76" s="44"/>
      <c r="E76" s="44"/>
      <c r="F76" s="44"/>
      <c r="G76" s="63">
        <v>0.90463390336038119</v>
      </c>
      <c r="H76" s="64">
        <v>8</v>
      </c>
      <c r="I76" s="63" t="s">
        <v>82</v>
      </c>
    </row>
    <row r="77" spans="1:10" s="42" customFormat="1" x14ac:dyDescent="0.2">
      <c r="A77" s="42" t="s">
        <v>472</v>
      </c>
      <c r="B77" s="42" t="s">
        <v>428</v>
      </c>
      <c r="C77" s="42" t="s">
        <v>468</v>
      </c>
      <c r="D77" s="44"/>
      <c r="E77" s="44"/>
      <c r="F77" s="44"/>
      <c r="G77" s="63">
        <v>0.90457819582997445</v>
      </c>
      <c r="H77" s="64">
        <v>5</v>
      </c>
      <c r="I77" s="63" t="s">
        <v>82</v>
      </c>
    </row>
    <row r="78" spans="1:10" s="42" customFormat="1" x14ac:dyDescent="0.2">
      <c r="A78" s="42" t="s">
        <v>278</v>
      </c>
      <c r="B78" s="42" t="s">
        <v>168</v>
      </c>
      <c r="C78" s="42" t="s">
        <v>169</v>
      </c>
      <c r="D78" s="44">
        <v>0.90356078154422415</v>
      </c>
      <c r="E78" s="44">
        <v>0.90356078154422415</v>
      </c>
      <c r="F78" s="44">
        <v>0.90356078154422415</v>
      </c>
      <c r="G78" s="63">
        <v>0.90356078154422415</v>
      </c>
      <c r="H78" s="64">
        <v>14</v>
      </c>
      <c r="I78" s="65" t="s">
        <v>82</v>
      </c>
    </row>
    <row r="79" spans="1:10" s="42" customFormat="1" x14ac:dyDescent="0.2">
      <c r="A79" s="42" t="s">
        <v>472</v>
      </c>
      <c r="B79" s="42" t="s">
        <v>457</v>
      </c>
      <c r="C79" s="42" t="s">
        <v>458</v>
      </c>
      <c r="D79" s="44"/>
      <c r="E79" s="44"/>
      <c r="F79" s="44"/>
      <c r="G79" s="63">
        <v>0.90319648146349985</v>
      </c>
      <c r="H79" s="64">
        <v>6</v>
      </c>
      <c r="I79" s="63" t="s">
        <v>81</v>
      </c>
    </row>
    <row r="80" spans="1:10" s="42" customFormat="1" x14ac:dyDescent="0.2">
      <c r="A80" s="42" t="s">
        <v>278</v>
      </c>
      <c r="B80" s="42" t="s">
        <v>203</v>
      </c>
      <c r="C80" s="42" t="s">
        <v>204</v>
      </c>
      <c r="D80" s="44">
        <v>0.86074571340354034</v>
      </c>
      <c r="E80" s="44">
        <v>0.90236866422321249</v>
      </c>
      <c r="F80" s="44">
        <v>0.90236866422321249</v>
      </c>
      <c r="G80" s="63">
        <v>0.90236866422321249</v>
      </c>
      <c r="H80" s="64">
        <v>15</v>
      </c>
      <c r="I80" s="65" t="s">
        <v>82</v>
      </c>
    </row>
    <row r="81" spans="1:275" s="42" customFormat="1" x14ac:dyDescent="0.2">
      <c r="A81" s="42" t="s">
        <v>278</v>
      </c>
      <c r="B81" s="42" t="s">
        <v>152</v>
      </c>
      <c r="C81" s="42" t="s">
        <v>153</v>
      </c>
      <c r="D81" s="44">
        <v>0.90176321706082363</v>
      </c>
      <c r="E81" s="44">
        <v>0.90176321706082363</v>
      </c>
      <c r="F81" s="44">
        <v>0.90176321706082363</v>
      </c>
      <c r="G81" s="63">
        <v>0.90176321706082363</v>
      </c>
      <c r="H81" s="64">
        <v>16</v>
      </c>
      <c r="I81" s="65" t="s">
        <v>82</v>
      </c>
    </row>
    <row r="82" spans="1:275" s="42" customFormat="1" x14ac:dyDescent="0.2">
      <c r="A82" s="42" t="s">
        <v>419</v>
      </c>
      <c r="B82" s="44" t="s">
        <v>373</v>
      </c>
      <c r="C82" s="44" t="s">
        <v>158</v>
      </c>
      <c r="D82" s="44">
        <v>0.90107025891085635</v>
      </c>
      <c r="E82" s="44">
        <v>0.90107025891085635</v>
      </c>
      <c r="F82" s="44">
        <v>0.90107025891085635</v>
      </c>
      <c r="G82" s="63">
        <v>0.90107025891085635</v>
      </c>
      <c r="H82" s="64">
        <v>8</v>
      </c>
      <c r="I82" s="66" t="s">
        <v>82</v>
      </c>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c r="BG82" s="40"/>
      <c r="BH82" s="40"/>
      <c r="BI82" s="40"/>
      <c r="BJ82" s="40"/>
      <c r="BK82" s="40"/>
      <c r="BL82" s="40"/>
      <c r="BM82" s="40"/>
      <c r="BN82" s="40"/>
      <c r="BO82" s="40"/>
      <c r="BP82" s="40"/>
      <c r="BQ82" s="40"/>
      <c r="BR82" s="40"/>
      <c r="BS82" s="40"/>
      <c r="BT82" s="40"/>
      <c r="BU82" s="40"/>
      <c r="BV82" s="40"/>
      <c r="BW82" s="40"/>
      <c r="BX82" s="40"/>
      <c r="BY82" s="40"/>
      <c r="BZ82" s="40"/>
      <c r="CA82" s="40"/>
      <c r="CB82" s="40"/>
      <c r="CC82" s="40"/>
      <c r="CD82" s="40"/>
      <c r="CE82" s="40"/>
      <c r="CF82" s="40"/>
      <c r="CG82" s="40"/>
      <c r="CH82" s="40"/>
      <c r="CI82" s="40"/>
      <c r="CJ82" s="40"/>
      <c r="CK82" s="40"/>
      <c r="CL82" s="40"/>
      <c r="CM82" s="40"/>
      <c r="CN82" s="40"/>
      <c r="CO82" s="40"/>
      <c r="CP82" s="40"/>
      <c r="CQ82" s="40"/>
      <c r="CR82" s="40"/>
      <c r="CS82" s="40"/>
      <c r="CT82" s="40"/>
      <c r="CU82" s="40"/>
      <c r="CV82" s="40"/>
      <c r="CW82" s="40"/>
      <c r="CX82" s="40"/>
      <c r="CY82" s="40"/>
      <c r="CZ82" s="40"/>
      <c r="DA82" s="40"/>
      <c r="DB82" s="40"/>
      <c r="DC82" s="40"/>
      <c r="DD82" s="40"/>
      <c r="DE82" s="40"/>
      <c r="DF82" s="40"/>
      <c r="DG82" s="40"/>
      <c r="DH82" s="40"/>
      <c r="DI82" s="40"/>
      <c r="DJ82" s="40"/>
      <c r="DK82" s="40"/>
      <c r="DL82" s="40"/>
      <c r="DM82" s="40"/>
      <c r="DN82" s="40"/>
      <c r="DO82" s="40"/>
      <c r="DP82" s="40"/>
      <c r="DQ82" s="40"/>
      <c r="DR82" s="40"/>
      <c r="DS82" s="40"/>
      <c r="DT82" s="40"/>
      <c r="DU82" s="40"/>
      <c r="DV82" s="40"/>
      <c r="DW82" s="40"/>
      <c r="DX82" s="40"/>
      <c r="DY82" s="40"/>
      <c r="DZ82" s="40"/>
      <c r="EA82" s="40"/>
      <c r="EB82" s="40"/>
      <c r="EC82" s="40"/>
      <c r="ED82" s="40"/>
      <c r="EE82" s="40"/>
      <c r="EF82" s="40"/>
      <c r="EG82" s="40"/>
      <c r="EH82" s="40"/>
      <c r="EI82" s="40"/>
      <c r="EJ82" s="40"/>
      <c r="EK82" s="40"/>
      <c r="EL82" s="40"/>
      <c r="EM82" s="40"/>
      <c r="EN82" s="40"/>
      <c r="EO82" s="40"/>
      <c r="EP82" s="40"/>
      <c r="EQ82" s="40"/>
      <c r="ER82" s="40"/>
      <c r="ES82" s="40"/>
      <c r="ET82" s="40"/>
      <c r="EU82" s="40"/>
      <c r="EV82" s="40"/>
      <c r="EW82" s="40"/>
      <c r="EX82" s="40"/>
      <c r="EY82" s="40"/>
      <c r="EZ82" s="40"/>
      <c r="FA82" s="40"/>
      <c r="FB82" s="40"/>
      <c r="FC82" s="40"/>
      <c r="FD82" s="40"/>
      <c r="FE82" s="40"/>
      <c r="FF82" s="40"/>
      <c r="FG82" s="40"/>
      <c r="FH82" s="40"/>
      <c r="FI82" s="40"/>
      <c r="FJ82" s="40"/>
      <c r="FK82" s="40"/>
      <c r="FL82" s="40"/>
      <c r="FM82" s="40"/>
      <c r="FN82" s="40"/>
      <c r="FO82" s="40"/>
      <c r="FP82" s="40"/>
      <c r="FQ82" s="40"/>
      <c r="FR82" s="40"/>
      <c r="FS82" s="40"/>
      <c r="FT82" s="40"/>
      <c r="FU82" s="40"/>
      <c r="FV82" s="40"/>
      <c r="FW82" s="40"/>
      <c r="FX82" s="40"/>
      <c r="FY82" s="40"/>
      <c r="FZ82" s="40"/>
      <c r="GA82" s="40"/>
      <c r="GB82" s="40"/>
      <c r="GC82" s="40"/>
      <c r="GD82" s="40"/>
      <c r="GE82" s="40"/>
      <c r="GF82" s="40"/>
      <c r="GG82" s="40"/>
      <c r="GH82" s="40"/>
      <c r="GI82" s="40"/>
      <c r="GJ82" s="40"/>
      <c r="GK82" s="40"/>
      <c r="GL82" s="40"/>
      <c r="GM82" s="40"/>
      <c r="GN82" s="40"/>
      <c r="GO82" s="40"/>
      <c r="GP82" s="40"/>
      <c r="GQ82" s="40"/>
      <c r="GR82" s="40"/>
      <c r="GS82" s="40"/>
      <c r="GT82" s="40"/>
      <c r="GU82" s="40"/>
      <c r="GV82" s="40"/>
      <c r="GW82" s="40"/>
      <c r="GX82" s="40"/>
      <c r="GY82" s="40"/>
      <c r="GZ82" s="40"/>
      <c r="HA82" s="40"/>
      <c r="HB82" s="40"/>
      <c r="HC82" s="40"/>
      <c r="HD82" s="40"/>
      <c r="HE82" s="40"/>
      <c r="HF82" s="40"/>
      <c r="HG82" s="40"/>
      <c r="HH82" s="40"/>
      <c r="HI82" s="40"/>
      <c r="HJ82" s="40"/>
      <c r="HK82" s="40"/>
      <c r="HL82" s="40"/>
      <c r="HM82" s="40"/>
      <c r="HN82" s="40"/>
      <c r="HO82" s="40"/>
      <c r="HP82" s="40"/>
      <c r="HQ82" s="40"/>
      <c r="HR82" s="40"/>
      <c r="HS82" s="40"/>
      <c r="HT82" s="40"/>
      <c r="HU82" s="40"/>
      <c r="HV82" s="40"/>
      <c r="HW82" s="40"/>
      <c r="HX82" s="40"/>
      <c r="HY82" s="40"/>
      <c r="HZ82" s="40"/>
      <c r="IA82" s="40"/>
      <c r="IB82" s="40"/>
      <c r="IC82" s="40"/>
      <c r="ID82" s="40"/>
      <c r="IE82" s="40"/>
      <c r="IF82" s="40"/>
      <c r="IG82" s="40"/>
      <c r="IH82" s="40"/>
      <c r="II82" s="40"/>
      <c r="IJ82" s="40"/>
      <c r="IK82" s="40"/>
      <c r="IL82" s="40"/>
      <c r="IM82" s="40"/>
      <c r="IN82" s="40"/>
      <c r="IO82" s="40"/>
      <c r="IP82" s="40"/>
      <c r="IQ82" s="40"/>
      <c r="IR82" s="40"/>
      <c r="IS82" s="40"/>
      <c r="IT82" s="40"/>
      <c r="IU82" s="40"/>
      <c r="IV82" s="40"/>
      <c r="IW82" s="40"/>
      <c r="IX82" s="40"/>
      <c r="IY82" s="40"/>
      <c r="IZ82" s="40"/>
      <c r="JA82" s="40"/>
      <c r="JB82" s="40"/>
      <c r="JC82" s="40"/>
      <c r="JD82" s="40"/>
      <c r="JE82" s="40"/>
      <c r="JF82" s="40"/>
      <c r="JG82" s="40"/>
      <c r="JH82" s="40"/>
      <c r="JI82" s="40"/>
      <c r="JJ82" s="40"/>
      <c r="JK82" s="40"/>
      <c r="JL82" s="40"/>
      <c r="JM82" s="40"/>
      <c r="JN82" s="40"/>
      <c r="JO82" s="40"/>
    </row>
    <row r="83" spans="1:275" s="42" customFormat="1" x14ac:dyDescent="0.2">
      <c r="A83" s="120" t="s">
        <v>898</v>
      </c>
      <c r="B83" s="42" t="s">
        <v>695</v>
      </c>
      <c r="C83" s="42" t="s">
        <v>696</v>
      </c>
      <c r="D83" s="44"/>
      <c r="E83" s="44"/>
      <c r="F83" s="44"/>
      <c r="G83" s="44">
        <v>0.9002148609888283</v>
      </c>
      <c r="H83" s="44">
        <v>6</v>
      </c>
      <c r="I83" s="63" t="s">
        <v>82</v>
      </c>
    </row>
    <row r="84" spans="1:275" s="42" customFormat="1" x14ac:dyDescent="0.2">
      <c r="A84" s="42" t="s">
        <v>372</v>
      </c>
      <c r="B84" s="42" t="s">
        <v>294</v>
      </c>
      <c r="C84" s="42" t="s">
        <v>295</v>
      </c>
      <c r="D84" s="45">
        <v>0.8580582249858677</v>
      </c>
      <c r="E84" s="45">
        <v>0.89903672924023403</v>
      </c>
      <c r="F84" s="45">
        <v>0.89903672924023403</v>
      </c>
      <c r="G84" s="67">
        <v>0.89903672924023403</v>
      </c>
      <c r="H84" s="64">
        <v>6</v>
      </c>
      <c r="I84" s="66" t="s">
        <v>82</v>
      </c>
    </row>
    <row r="85" spans="1:275" s="42" customFormat="1" x14ac:dyDescent="0.2">
      <c r="A85" s="42" t="s">
        <v>552</v>
      </c>
      <c r="B85" s="42" t="s">
        <v>480</v>
      </c>
      <c r="C85" s="42" t="s">
        <v>183</v>
      </c>
      <c r="D85" s="44"/>
      <c r="E85" s="44"/>
      <c r="F85" s="44"/>
      <c r="G85" s="63">
        <v>0.8989061422882807</v>
      </c>
      <c r="H85" s="64">
        <v>9</v>
      </c>
      <c r="I85" s="63" t="s">
        <v>82</v>
      </c>
    </row>
    <row r="86" spans="1:275" s="42" customFormat="1" x14ac:dyDescent="0.2">
      <c r="A86" s="42" t="s">
        <v>280</v>
      </c>
      <c r="B86" s="42" t="s">
        <v>100</v>
      </c>
      <c r="C86" s="42" t="s">
        <v>101</v>
      </c>
      <c r="D86" s="44">
        <v>0.88488531593367736</v>
      </c>
      <c r="E86" s="44">
        <v>0.89888531593367738</v>
      </c>
      <c r="F86" s="44">
        <v>0.89888531593367738</v>
      </c>
      <c r="G86" s="63">
        <v>0.89888531593367738</v>
      </c>
      <c r="H86" s="64">
        <v>6</v>
      </c>
      <c r="I86" s="66" t="s">
        <v>82</v>
      </c>
    </row>
    <row r="87" spans="1:275" s="42" customFormat="1" x14ac:dyDescent="0.2">
      <c r="A87" s="42" t="s">
        <v>279</v>
      </c>
      <c r="B87" s="42" t="s">
        <v>259</v>
      </c>
      <c r="C87" s="42" t="s">
        <v>137</v>
      </c>
      <c r="D87" s="45">
        <v>0.88421767784412775</v>
      </c>
      <c r="E87" s="45">
        <v>0.89821767784412776</v>
      </c>
      <c r="F87" s="45">
        <v>0.89821767784412776</v>
      </c>
      <c r="G87" s="67">
        <v>0.89821767784412776</v>
      </c>
      <c r="H87" s="64">
        <v>7</v>
      </c>
      <c r="I87" s="66" t="s">
        <v>82</v>
      </c>
    </row>
    <row r="88" spans="1:275" s="42" customFormat="1" x14ac:dyDescent="0.2">
      <c r="A88" s="40" t="s">
        <v>682</v>
      </c>
      <c r="B88" s="40" t="s">
        <v>384</v>
      </c>
      <c r="C88" s="40" t="s">
        <v>611</v>
      </c>
      <c r="D88" s="43"/>
      <c r="E88" s="43"/>
      <c r="F88" s="43"/>
      <c r="G88" s="84">
        <v>0.89794503069835008</v>
      </c>
      <c r="H88" s="83">
        <v>11</v>
      </c>
      <c r="I88" s="60" t="s">
        <v>82</v>
      </c>
      <c r="J88" s="40"/>
    </row>
    <row r="89" spans="1:275" s="42" customFormat="1" x14ac:dyDescent="0.2">
      <c r="A89" s="42" t="s">
        <v>278</v>
      </c>
      <c r="B89" s="42" t="s">
        <v>146</v>
      </c>
      <c r="C89" s="42" t="s">
        <v>147</v>
      </c>
      <c r="D89" s="44">
        <v>0.89739789578082718</v>
      </c>
      <c r="E89" s="44">
        <v>0.89739789578082718</v>
      </c>
      <c r="F89" s="44">
        <v>0.89739789578082718</v>
      </c>
      <c r="G89" s="63">
        <v>0.89739789578082718</v>
      </c>
      <c r="H89" s="64">
        <v>17</v>
      </c>
      <c r="I89" s="65" t="s">
        <v>82</v>
      </c>
    </row>
    <row r="90" spans="1:275" s="42" customFormat="1" x14ac:dyDescent="0.25">
      <c r="A90" s="59" t="s">
        <v>593</v>
      </c>
      <c r="B90" t="s">
        <v>564</v>
      </c>
      <c r="C90" t="s">
        <v>565</v>
      </c>
      <c r="D90" s="27"/>
      <c r="E90" s="44"/>
      <c r="F90" s="44"/>
      <c r="G90" s="71">
        <v>0.8973841365263816</v>
      </c>
      <c r="H90" s="72">
        <v>6</v>
      </c>
      <c r="I90" s="72" t="s">
        <v>82</v>
      </c>
    </row>
    <row r="91" spans="1:275" s="42" customFormat="1" x14ac:dyDescent="0.2">
      <c r="A91" s="42" t="s">
        <v>552</v>
      </c>
      <c r="B91" s="42" t="s">
        <v>529</v>
      </c>
      <c r="C91" s="42" t="s">
        <v>540</v>
      </c>
      <c r="D91" s="44"/>
      <c r="E91" s="44"/>
      <c r="F91" s="44"/>
      <c r="G91" s="63">
        <v>0.896815059246443</v>
      </c>
      <c r="H91" s="64">
        <v>10</v>
      </c>
      <c r="I91" s="63" t="s">
        <v>82</v>
      </c>
    </row>
    <row r="92" spans="1:275" s="42" customFormat="1" x14ac:dyDescent="0.2">
      <c r="A92" s="42" t="s">
        <v>280</v>
      </c>
      <c r="B92" s="42" t="s">
        <v>62</v>
      </c>
      <c r="C92" s="42" t="s">
        <v>63</v>
      </c>
      <c r="D92" s="44">
        <v>0.895621575116612</v>
      </c>
      <c r="E92" s="44">
        <v>0.895621575116612</v>
      </c>
      <c r="F92" s="44">
        <v>0.895621575116612</v>
      </c>
      <c r="G92" s="63">
        <v>0.895621575116612</v>
      </c>
      <c r="H92" s="64">
        <v>8</v>
      </c>
      <c r="I92" s="66" t="s">
        <v>82</v>
      </c>
    </row>
    <row r="93" spans="1:275" s="42" customFormat="1" x14ac:dyDescent="0.2">
      <c r="A93" s="42" t="s">
        <v>280</v>
      </c>
      <c r="B93" s="42" t="s">
        <v>94</v>
      </c>
      <c r="C93" s="42" t="s">
        <v>95</v>
      </c>
      <c r="D93" s="44">
        <v>0.88143304935508915</v>
      </c>
      <c r="E93" s="44">
        <v>0.89543304935508916</v>
      </c>
      <c r="F93" s="44">
        <v>0.89543304935508916</v>
      </c>
      <c r="G93" s="63">
        <v>0.89543304935508916</v>
      </c>
      <c r="H93" s="64">
        <v>7</v>
      </c>
      <c r="I93" s="66" t="s">
        <v>82</v>
      </c>
    </row>
    <row r="94" spans="1:275" s="42" customFormat="1" x14ac:dyDescent="0.2">
      <c r="A94" s="42" t="s">
        <v>552</v>
      </c>
      <c r="B94" s="42" t="s">
        <v>515</v>
      </c>
      <c r="C94" s="42" t="s">
        <v>381</v>
      </c>
      <c r="D94" s="44"/>
      <c r="E94" s="44"/>
      <c r="F94" s="44"/>
      <c r="G94" s="63">
        <v>0.89417581541650248</v>
      </c>
      <c r="H94" s="64">
        <v>11</v>
      </c>
      <c r="I94" s="63" t="s">
        <v>82</v>
      </c>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c r="BP94" s="40"/>
      <c r="BQ94" s="40"/>
      <c r="BR94" s="40"/>
      <c r="BS94" s="40"/>
      <c r="BT94" s="40"/>
      <c r="BU94" s="40"/>
      <c r="BV94" s="40"/>
      <c r="BW94" s="40"/>
      <c r="BX94" s="40"/>
      <c r="BY94" s="40"/>
      <c r="BZ94" s="40"/>
      <c r="CA94" s="40"/>
      <c r="CB94" s="40"/>
      <c r="CC94" s="40"/>
      <c r="CD94" s="40"/>
      <c r="CE94" s="40"/>
      <c r="CF94" s="40"/>
      <c r="CG94" s="40"/>
      <c r="CH94" s="40"/>
      <c r="CI94" s="40"/>
      <c r="CJ94" s="40"/>
      <c r="CK94" s="40"/>
      <c r="CL94" s="40"/>
      <c r="CM94" s="40"/>
      <c r="CN94" s="40"/>
      <c r="CO94" s="40"/>
      <c r="CP94" s="40"/>
      <c r="CQ94" s="40"/>
      <c r="CR94" s="40"/>
      <c r="CS94" s="40"/>
      <c r="CT94" s="40"/>
      <c r="CU94" s="40"/>
      <c r="CV94" s="40"/>
      <c r="CW94" s="40"/>
      <c r="CX94" s="40"/>
      <c r="CY94" s="40"/>
      <c r="CZ94" s="40"/>
      <c r="DA94" s="40"/>
      <c r="DB94" s="40"/>
      <c r="DC94" s="40"/>
      <c r="DD94" s="40"/>
      <c r="DE94" s="40"/>
      <c r="DF94" s="40"/>
      <c r="DG94" s="40"/>
      <c r="DH94" s="40"/>
      <c r="DI94" s="40"/>
      <c r="DJ94" s="40"/>
      <c r="DK94" s="40"/>
      <c r="DL94" s="40"/>
      <c r="DM94" s="40"/>
      <c r="DN94" s="40"/>
      <c r="DO94" s="40"/>
      <c r="DP94" s="40"/>
      <c r="DQ94" s="40"/>
      <c r="DR94" s="40"/>
      <c r="DS94" s="40"/>
      <c r="DT94" s="40"/>
      <c r="DU94" s="40"/>
      <c r="DV94" s="40"/>
      <c r="DW94" s="40"/>
      <c r="DX94" s="40"/>
      <c r="DY94" s="40"/>
      <c r="DZ94" s="40"/>
      <c r="EA94" s="40"/>
      <c r="EB94" s="40"/>
      <c r="EC94" s="40"/>
      <c r="ED94" s="40"/>
      <c r="EE94" s="40"/>
      <c r="EF94" s="40"/>
      <c r="EG94" s="40"/>
      <c r="EH94" s="40"/>
      <c r="EI94" s="40"/>
      <c r="EJ94" s="40"/>
      <c r="EK94" s="40"/>
      <c r="EL94" s="40"/>
      <c r="EM94" s="40"/>
      <c r="EN94" s="40"/>
      <c r="EO94" s="40"/>
      <c r="EP94" s="40"/>
      <c r="EQ94" s="40"/>
      <c r="ER94" s="40"/>
      <c r="ES94" s="40"/>
      <c r="ET94" s="40"/>
      <c r="EU94" s="40"/>
      <c r="EV94" s="40"/>
      <c r="EW94" s="40"/>
      <c r="EX94" s="40"/>
      <c r="EY94" s="40"/>
      <c r="EZ94" s="40"/>
      <c r="FA94" s="40"/>
      <c r="FB94" s="40"/>
      <c r="FC94" s="40"/>
      <c r="FD94" s="40"/>
      <c r="FE94" s="40"/>
      <c r="FF94" s="40"/>
      <c r="FG94" s="40"/>
      <c r="FH94" s="40"/>
      <c r="FI94" s="40"/>
      <c r="FJ94" s="40"/>
      <c r="FK94" s="40"/>
      <c r="FL94" s="40"/>
      <c r="FM94" s="40"/>
      <c r="FN94" s="40"/>
      <c r="FO94" s="40"/>
      <c r="FP94" s="40"/>
      <c r="FQ94" s="40"/>
      <c r="FR94" s="40"/>
      <c r="FS94" s="40"/>
      <c r="FT94" s="40"/>
      <c r="FU94" s="40"/>
      <c r="FV94" s="40"/>
      <c r="FW94" s="40"/>
      <c r="FX94" s="40"/>
      <c r="FY94" s="40"/>
      <c r="FZ94" s="40"/>
      <c r="GA94" s="40"/>
      <c r="GB94" s="40"/>
      <c r="GC94" s="40"/>
      <c r="GD94" s="40"/>
      <c r="GE94" s="40"/>
      <c r="GF94" s="40"/>
      <c r="GG94" s="40"/>
      <c r="GH94" s="40"/>
      <c r="GI94" s="40"/>
      <c r="GJ94" s="40"/>
      <c r="GK94" s="40"/>
      <c r="GL94" s="40"/>
      <c r="GM94" s="40"/>
      <c r="GN94" s="40"/>
      <c r="GO94" s="40"/>
      <c r="GP94" s="40"/>
      <c r="GQ94" s="40"/>
      <c r="GR94" s="40"/>
      <c r="GS94" s="40"/>
      <c r="GT94" s="40"/>
      <c r="GU94" s="40"/>
      <c r="GV94" s="40"/>
      <c r="GW94" s="40"/>
      <c r="GX94" s="40"/>
      <c r="GY94" s="40"/>
      <c r="GZ94" s="40"/>
      <c r="HA94" s="40"/>
      <c r="HB94" s="40"/>
      <c r="HC94" s="40"/>
      <c r="HD94" s="40"/>
      <c r="HE94" s="40"/>
      <c r="HF94" s="40"/>
      <c r="HG94" s="40"/>
      <c r="HH94" s="40"/>
      <c r="HI94" s="40"/>
      <c r="HJ94" s="40"/>
      <c r="HK94" s="40"/>
      <c r="HL94" s="40"/>
      <c r="HM94" s="40"/>
      <c r="HN94" s="40"/>
      <c r="HO94" s="40"/>
      <c r="HP94" s="40"/>
      <c r="HQ94" s="40"/>
      <c r="HR94" s="40"/>
      <c r="HS94" s="40"/>
      <c r="HT94" s="40"/>
      <c r="HU94" s="40"/>
      <c r="HV94" s="40"/>
      <c r="HW94" s="40"/>
      <c r="HX94" s="40"/>
      <c r="HY94" s="40"/>
      <c r="HZ94" s="40"/>
      <c r="IA94" s="40"/>
      <c r="IB94" s="40"/>
      <c r="IC94" s="40"/>
      <c r="ID94" s="40"/>
      <c r="IE94" s="40"/>
      <c r="IF94" s="40"/>
      <c r="IG94" s="40"/>
      <c r="IH94" s="40"/>
      <c r="II94" s="40"/>
      <c r="IJ94" s="40"/>
      <c r="IK94" s="40"/>
      <c r="IL94" s="40"/>
      <c r="IM94" s="40"/>
      <c r="IN94" s="40"/>
      <c r="IO94" s="40"/>
      <c r="IP94" s="40"/>
      <c r="IQ94" s="40"/>
      <c r="IR94" s="40"/>
      <c r="IS94" s="40"/>
      <c r="IT94" s="40"/>
      <c r="IU94" s="40"/>
      <c r="IV94" s="40"/>
      <c r="IW94" s="40"/>
      <c r="IX94" s="40"/>
      <c r="IY94" s="40"/>
      <c r="IZ94" s="40"/>
      <c r="JA94" s="40"/>
      <c r="JB94" s="40"/>
      <c r="JC94" s="40"/>
      <c r="JD94" s="40"/>
      <c r="JE94" s="40"/>
      <c r="JF94" s="40"/>
      <c r="JG94" s="40"/>
      <c r="JH94" s="40"/>
      <c r="JI94" s="40"/>
      <c r="JJ94" s="40"/>
      <c r="JK94" s="40"/>
      <c r="JL94" s="40"/>
      <c r="JM94" s="40"/>
      <c r="JN94" s="40"/>
      <c r="JO94" s="40"/>
    </row>
    <row r="95" spans="1:275" s="42" customFormat="1" x14ac:dyDescent="0.2">
      <c r="A95" s="42" t="s">
        <v>280</v>
      </c>
      <c r="B95" s="42" t="s">
        <v>49</v>
      </c>
      <c r="C95" s="42" t="s">
        <v>50</v>
      </c>
      <c r="D95" s="44">
        <v>0.86592110783326615</v>
      </c>
      <c r="E95" s="44">
        <v>0.89392110783326617</v>
      </c>
      <c r="F95" s="44">
        <v>0.89392110783326617</v>
      </c>
      <c r="G95" s="63">
        <v>0.89392110783326617</v>
      </c>
      <c r="H95" s="64">
        <v>9</v>
      </c>
      <c r="I95" s="66" t="s">
        <v>82</v>
      </c>
    </row>
    <row r="96" spans="1:275" s="42" customFormat="1" x14ac:dyDescent="0.2">
      <c r="A96" s="120" t="s">
        <v>898</v>
      </c>
      <c r="B96" s="42" t="s">
        <v>694</v>
      </c>
      <c r="C96" s="42" t="s">
        <v>813</v>
      </c>
      <c r="D96" s="44"/>
      <c r="E96" s="44"/>
      <c r="F96" s="44"/>
      <c r="G96" s="44">
        <v>0.89382963506394741</v>
      </c>
      <c r="H96" s="44">
        <v>7</v>
      </c>
      <c r="I96" s="63" t="s">
        <v>82</v>
      </c>
    </row>
    <row r="97" spans="1:275" s="42" customFormat="1" x14ac:dyDescent="0.2">
      <c r="A97" s="42" t="s">
        <v>372</v>
      </c>
      <c r="B97" s="42" t="s">
        <v>11</v>
      </c>
      <c r="C97" s="42" t="s">
        <v>328</v>
      </c>
      <c r="D97" s="45">
        <v>0.89044107363440328</v>
      </c>
      <c r="E97" s="45">
        <v>0.89353966518369909</v>
      </c>
      <c r="F97" s="45">
        <v>0.89353966518369909</v>
      </c>
      <c r="G97" s="67">
        <v>0.89353966518369909</v>
      </c>
      <c r="H97" s="64">
        <v>7</v>
      </c>
      <c r="I97" s="66" t="s">
        <v>82</v>
      </c>
    </row>
    <row r="98" spans="1:275" s="42" customFormat="1" x14ac:dyDescent="0.2">
      <c r="A98" s="42" t="s">
        <v>419</v>
      </c>
      <c r="B98" s="44" t="s">
        <v>393</v>
      </c>
      <c r="C98" s="44" t="s">
        <v>375</v>
      </c>
      <c r="D98" s="44">
        <v>0.87655295096774533</v>
      </c>
      <c r="E98" s="44">
        <v>0.89105295096774528</v>
      </c>
      <c r="F98" s="44">
        <v>0.89105295096774528</v>
      </c>
      <c r="G98" s="63">
        <v>0.89105295096774528</v>
      </c>
      <c r="H98" s="64">
        <v>9</v>
      </c>
      <c r="I98" s="66" t="s">
        <v>82</v>
      </c>
    </row>
    <row r="99" spans="1:275" s="42" customFormat="1" x14ac:dyDescent="0.25">
      <c r="A99" s="59" t="s">
        <v>593</v>
      </c>
      <c r="B99" t="s">
        <v>564</v>
      </c>
      <c r="C99" t="s">
        <v>258</v>
      </c>
      <c r="D99" s="27"/>
      <c r="E99" s="44"/>
      <c r="F99" s="44"/>
      <c r="G99" s="71">
        <v>0.89000597457346797</v>
      </c>
      <c r="H99" s="72">
        <v>7</v>
      </c>
      <c r="I99" s="72" t="s">
        <v>82</v>
      </c>
    </row>
    <row r="100" spans="1:275" s="42" customFormat="1" x14ac:dyDescent="0.2">
      <c r="A100" s="42" t="s">
        <v>419</v>
      </c>
      <c r="B100" s="44" t="s">
        <v>408</v>
      </c>
      <c r="C100" s="44" t="s">
        <v>44</v>
      </c>
      <c r="D100" s="44">
        <v>0.86779323584311563</v>
      </c>
      <c r="E100" s="44">
        <v>0.88968212473200448</v>
      </c>
      <c r="F100" s="44">
        <v>0.88968212473200448</v>
      </c>
      <c r="G100" s="63">
        <v>0.88968212473200448</v>
      </c>
      <c r="H100" s="64">
        <v>10</v>
      </c>
      <c r="I100" s="66" t="s">
        <v>82</v>
      </c>
    </row>
    <row r="101" spans="1:275" s="42" customFormat="1" x14ac:dyDescent="0.2">
      <c r="A101" s="40" t="s">
        <v>682</v>
      </c>
      <c r="B101" s="40" t="s">
        <v>639</v>
      </c>
      <c r="C101" s="40" t="s">
        <v>543</v>
      </c>
      <c r="D101" s="43"/>
      <c r="E101" s="43"/>
      <c r="F101" s="43"/>
      <c r="G101" s="84">
        <v>0.88861629507908368</v>
      </c>
      <c r="H101" s="83">
        <v>12</v>
      </c>
      <c r="I101" s="60" t="s">
        <v>82</v>
      </c>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40"/>
      <c r="CH101" s="40"/>
      <c r="CI101" s="40"/>
      <c r="CJ101" s="40"/>
      <c r="CK101" s="40"/>
      <c r="CL101" s="40"/>
      <c r="CM101" s="40"/>
      <c r="CN101" s="40"/>
      <c r="CO101" s="40"/>
      <c r="CP101" s="40"/>
      <c r="CQ101" s="40"/>
      <c r="CR101" s="40"/>
      <c r="CS101" s="40"/>
      <c r="CT101" s="40"/>
      <c r="CU101" s="40"/>
      <c r="CV101" s="40"/>
      <c r="CW101" s="40"/>
      <c r="CX101" s="40"/>
      <c r="CY101" s="40"/>
      <c r="CZ101" s="40"/>
      <c r="DA101" s="40"/>
      <c r="DB101" s="40"/>
      <c r="DC101" s="40"/>
      <c r="DD101" s="40"/>
      <c r="DE101" s="40"/>
      <c r="DF101" s="40"/>
      <c r="DG101" s="40"/>
      <c r="DH101" s="40"/>
      <c r="DI101" s="40"/>
      <c r="DJ101" s="40"/>
      <c r="DK101" s="40"/>
      <c r="DL101" s="40"/>
      <c r="DM101" s="40"/>
      <c r="DN101" s="40"/>
      <c r="DO101" s="40"/>
      <c r="DP101" s="40"/>
      <c r="DQ101" s="40"/>
      <c r="DR101" s="40"/>
      <c r="DS101" s="40"/>
      <c r="DT101" s="40"/>
      <c r="DU101" s="40"/>
      <c r="DV101" s="40"/>
      <c r="DW101" s="40"/>
      <c r="DX101" s="40"/>
      <c r="DY101" s="40"/>
      <c r="DZ101" s="40"/>
      <c r="EA101" s="40"/>
      <c r="EB101" s="40"/>
      <c r="EC101" s="40"/>
      <c r="ED101" s="40"/>
      <c r="EE101" s="40"/>
      <c r="EF101" s="40"/>
      <c r="EG101" s="40"/>
      <c r="EH101" s="40"/>
      <c r="EI101" s="40"/>
      <c r="EJ101" s="40"/>
      <c r="EK101" s="40"/>
      <c r="EL101" s="40"/>
      <c r="EM101" s="40"/>
      <c r="EN101" s="40"/>
      <c r="EO101" s="40"/>
      <c r="EP101" s="40"/>
      <c r="EQ101" s="40"/>
      <c r="ER101" s="40"/>
      <c r="ES101" s="40"/>
      <c r="ET101" s="40"/>
      <c r="EU101" s="40"/>
      <c r="EV101" s="40"/>
      <c r="EW101" s="40"/>
      <c r="EX101" s="40"/>
      <c r="EY101" s="40"/>
      <c r="EZ101" s="40"/>
      <c r="FA101" s="40"/>
      <c r="FB101" s="40"/>
      <c r="FC101" s="40"/>
      <c r="FD101" s="40"/>
      <c r="FE101" s="40"/>
      <c r="FF101" s="40"/>
      <c r="FG101" s="40"/>
      <c r="FH101" s="40"/>
      <c r="FI101" s="40"/>
      <c r="FJ101" s="40"/>
      <c r="FK101" s="40"/>
      <c r="FL101" s="40"/>
      <c r="FM101" s="40"/>
      <c r="FN101" s="40"/>
      <c r="FO101" s="40"/>
      <c r="FP101" s="40"/>
      <c r="FQ101" s="40"/>
      <c r="FR101" s="40"/>
      <c r="FS101" s="40"/>
      <c r="FT101" s="40"/>
      <c r="FU101" s="40"/>
      <c r="FV101" s="40"/>
      <c r="FW101" s="40"/>
      <c r="FX101" s="40"/>
      <c r="FY101" s="40"/>
      <c r="FZ101" s="40"/>
      <c r="GA101" s="40"/>
      <c r="GB101" s="40"/>
      <c r="GC101" s="40"/>
      <c r="GD101" s="40"/>
      <c r="GE101" s="40"/>
      <c r="GF101" s="40"/>
      <c r="GG101" s="40"/>
      <c r="GH101" s="40"/>
      <c r="GI101" s="40"/>
      <c r="GJ101" s="40"/>
      <c r="GK101" s="40"/>
      <c r="GL101" s="40"/>
      <c r="GM101" s="40"/>
      <c r="GN101" s="40"/>
      <c r="GO101" s="40"/>
      <c r="GP101" s="40"/>
      <c r="GQ101" s="40"/>
      <c r="GR101" s="40"/>
      <c r="GS101" s="40"/>
      <c r="GT101" s="40"/>
      <c r="GU101" s="40"/>
      <c r="GV101" s="40"/>
      <c r="GW101" s="40"/>
      <c r="GX101" s="40"/>
      <c r="GY101" s="40"/>
      <c r="GZ101" s="40"/>
      <c r="HA101" s="40"/>
      <c r="HB101" s="40"/>
      <c r="HC101" s="40"/>
      <c r="HD101" s="40"/>
      <c r="HE101" s="40"/>
      <c r="HF101" s="40"/>
      <c r="HG101" s="40"/>
      <c r="HH101" s="40"/>
      <c r="HI101" s="40"/>
      <c r="HJ101" s="40"/>
      <c r="HK101" s="40"/>
      <c r="HL101" s="40"/>
      <c r="HM101" s="40"/>
      <c r="HN101" s="40"/>
      <c r="HO101" s="40"/>
      <c r="HP101" s="40"/>
      <c r="HQ101" s="40"/>
      <c r="HR101" s="40"/>
      <c r="HS101" s="40"/>
      <c r="HT101" s="40"/>
      <c r="HU101" s="40"/>
      <c r="HV101" s="40"/>
      <c r="HW101" s="40"/>
      <c r="HX101" s="40"/>
      <c r="HY101" s="40"/>
      <c r="HZ101" s="40"/>
      <c r="IA101" s="40"/>
      <c r="IB101" s="40"/>
      <c r="IC101" s="40"/>
      <c r="ID101" s="40"/>
      <c r="IE101" s="40"/>
      <c r="IF101" s="40"/>
      <c r="IG101" s="40"/>
      <c r="IH101" s="40"/>
      <c r="II101" s="40"/>
      <c r="IJ101" s="40"/>
      <c r="IK101" s="40"/>
      <c r="IL101" s="40"/>
      <c r="IM101" s="40"/>
      <c r="IN101" s="40"/>
      <c r="IO101" s="40"/>
      <c r="IP101" s="40"/>
      <c r="IQ101" s="40"/>
      <c r="IR101" s="40"/>
      <c r="IS101" s="40"/>
      <c r="IT101" s="40"/>
      <c r="IU101" s="40"/>
      <c r="IV101" s="40"/>
      <c r="IW101" s="40"/>
      <c r="IX101" s="40"/>
      <c r="IY101" s="40"/>
      <c r="IZ101" s="40"/>
      <c r="JA101" s="40"/>
      <c r="JB101" s="40"/>
      <c r="JC101" s="40"/>
      <c r="JD101" s="40"/>
      <c r="JE101" s="40"/>
      <c r="JF101" s="40"/>
      <c r="JG101" s="40"/>
      <c r="JH101" s="40"/>
      <c r="JI101" s="40"/>
      <c r="JJ101" s="40"/>
      <c r="JK101" s="40"/>
      <c r="JL101" s="40"/>
      <c r="JM101" s="40"/>
      <c r="JN101" s="40"/>
      <c r="JO101" s="40"/>
    </row>
    <row r="102" spans="1:275" s="42" customFormat="1" x14ac:dyDescent="0.25">
      <c r="A102" s="59" t="s">
        <v>593</v>
      </c>
      <c r="B102" t="s">
        <v>571</v>
      </c>
      <c r="C102" t="s">
        <v>61</v>
      </c>
      <c r="D102" s="27"/>
      <c r="E102" s="44"/>
      <c r="F102" s="44"/>
      <c r="G102" s="71">
        <v>0.88796113712272096</v>
      </c>
      <c r="H102" s="72">
        <v>8</v>
      </c>
      <c r="I102" s="72" t="s">
        <v>75</v>
      </c>
    </row>
    <row r="103" spans="1:275" s="42" customFormat="1" x14ac:dyDescent="0.2">
      <c r="A103" s="42" t="s">
        <v>372</v>
      </c>
      <c r="B103" s="42" t="s">
        <v>318</v>
      </c>
      <c r="C103" s="42" t="s">
        <v>319</v>
      </c>
      <c r="D103" s="45">
        <v>0.88590014236961667</v>
      </c>
      <c r="E103" s="45">
        <v>0.88590014236961667</v>
      </c>
      <c r="F103" s="45">
        <v>0.88590014236961667</v>
      </c>
      <c r="G103" s="67">
        <v>0.88590014236961667</v>
      </c>
      <c r="H103" s="64">
        <v>8</v>
      </c>
      <c r="I103" s="66" t="s">
        <v>75</v>
      </c>
    </row>
    <row r="104" spans="1:275" s="42" customFormat="1" x14ac:dyDescent="0.2">
      <c r="A104" s="42" t="s">
        <v>279</v>
      </c>
      <c r="B104" s="42" t="s">
        <v>250</v>
      </c>
      <c r="C104" s="42" t="s">
        <v>251</v>
      </c>
      <c r="D104" s="45">
        <v>0.88383801030395925</v>
      </c>
      <c r="E104" s="45">
        <v>0.88383801030395925</v>
      </c>
      <c r="F104" s="45">
        <v>0.88383801030395925</v>
      </c>
      <c r="G104" s="67">
        <v>0.88383801030395925</v>
      </c>
      <c r="H104" s="64">
        <v>8</v>
      </c>
      <c r="I104" s="66" t="s">
        <v>75</v>
      </c>
    </row>
    <row r="105" spans="1:275" s="42" customFormat="1" x14ac:dyDescent="0.2">
      <c r="A105" s="42" t="s">
        <v>279</v>
      </c>
      <c r="B105" s="42" t="s">
        <v>195</v>
      </c>
      <c r="C105" s="42" t="s">
        <v>242</v>
      </c>
      <c r="D105" s="45">
        <v>0.84381365517604434</v>
      </c>
      <c r="E105" s="45">
        <v>0.88281365517604438</v>
      </c>
      <c r="F105" s="45">
        <v>0.88281365517604438</v>
      </c>
      <c r="G105" s="67">
        <v>0.88281365517604438</v>
      </c>
      <c r="H105" s="64">
        <v>9</v>
      </c>
      <c r="I105" s="66" t="s">
        <v>75</v>
      </c>
    </row>
    <row r="106" spans="1:275" s="42" customFormat="1" x14ac:dyDescent="0.2">
      <c r="A106" s="42" t="s">
        <v>419</v>
      </c>
      <c r="B106" s="44" t="s">
        <v>394</v>
      </c>
      <c r="C106" s="44" t="s">
        <v>381</v>
      </c>
      <c r="D106" s="44">
        <v>0.83090089288125135</v>
      </c>
      <c r="E106" s="44">
        <v>0.88255168653204497</v>
      </c>
      <c r="F106" s="44">
        <v>0.88255168653204497</v>
      </c>
      <c r="G106" s="63">
        <v>0.88255168653204497</v>
      </c>
      <c r="H106" s="64">
        <v>11</v>
      </c>
      <c r="I106" s="66" t="s">
        <v>75</v>
      </c>
    </row>
    <row r="107" spans="1:275" s="42" customFormat="1" x14ac:dyDescent="0.2">
      <c r="A107" s="42" t="s">
        <v>278</v>
      </c>
      <c r="B107" s="42" t="s">
        <v>139</v>
      </c>
      <c r="C107" s="42" t="s">
        <v>140</v>
      </c>
      <c r="D107" s="44">
        <v>0.88253205747734265</v>
      </c>
      <c r="E107" s="44">
        <v>0.88253205747734265</v>
      </c>
      <c r="F107" s="44">
        <v>0.88253205747734265</v>
      </c>
      <c r="G107" s="63">
        <v>0.88253205747734265</v>
      </c>
      <c r="H107" s="64">
        <v>18</v>
      </c>
      <c r="I107" s="65" t="s">
        <v>75</v>
      </c>
    </row>
    <row r="108" spans="1:275" s="42" customFormat="1" x14ac:dyDescent="0.2">
      <c r="A108" s="40" t="s">
        <v>682</v>
      </c>
      <c r="B108" s="40" t="s">
        <v>600</v>
      </c>
      <c r="C108" s="40" t="s">
        <v>601</v>
      </c>
      <c r="D108" s="43"/>
      <c r="E108" s="43"/>
      <c r="F108" s="43"/>
      <c r="G108" s="84">
        <v>0.88129934804613197</v>
      </c>
      <c r="H108" s="83">
        <v>13</v>
      </c>
      <c r="I108" s="60" t="s">
        <v>75</v>
      </c>
      <c r="J108" s="40"/>
    </row>
    <row r="109" spans="1:275" s="42" customFormat="1" x14ac:dyDescent="0.2">
      <c r="A109" s="42" t="s">
        <v>280</v>
      </c>
      <c r="B109" s="42" t="s">
        <v>128</v>
      </c>
      <c r="C109" s="42" t="s">
        <v>129</v>
      </c>
      <c r="D109" s="44">
        <v>0.86767002063845899</v>
      </c>
      <c r="E109" s="44">
        <v>0.88117002063845895</v>
      </c>
      <c r="F109" s="44">
        <v>0.88117002063845895</v>
      </c>
      <c r="G109" s="63">
        <v>0.88117002063845895</v>
      </c>
      <c r="H109" s="64">
        <v>8</v>
      </c>
      <c r="I109" s="66" t="s">
        <v>75</v>
      </c>
    </row>
    <row r="110" spans="1:275" s="42" customFormat="1" x14ac:dyDescent="0.2">
      <c r="A110" s="120" t="s">
        <v>898</v>
      </c>
      <c r="B110" s="42" t="s">
        <v>705</v>
      </c>
      <c r="C110" s="42" t="s">
        <v>706</v>
      </c>
      <c r="D110" s="44"/>
      <c r="E110" s="44"/>
      <c r="F110" s="44"/>
      <c r="G110" s="44">
        <v>0.88038392872085547</v>
      </c>
      <c r="H110" s="44">
        <v>8</v>
      </c>
      <c r="I110" s="63" t="s">
        <v>75</v>
      </c>
    </row>
    <row r="111" spans="1:275" s="42" customFormat="1" x14ac:dyDescent="0.25">
      <c r="A111" s="59" t="s">
        <v>593</v>
      </c>
      <c r="B111" t="s">
        <v>341</v>
      </c>
      <c r="C111" t="s">
        <v>574</v>
      </c>
      <c r="D111" s="27"/>
      <c r="E111" s="44"/>
      <c r="F111" s="44"/>
      <c r="G111" s="71">
        <v>0.88009786913845067</v>
      </c>
      <c r="H111" s="72">
        <v>9</v>
      </c>
      <c r="I111" s="72" t="s">
        <v>75</v>
      </c>
    </row>
    <row r="112" spans="1:275" s="42" customFormat="1" x14ac:dyDescent="0.2">
      <c r="A112" s="42" t="s">
        <v>278</v>
      </c>
      <c r="B112" s="42" t="s">
        <v>198</v>
      </c>
      <c r="C112" s="42" t="s">
        <v>199</v>
      </c>
      <c r="D112" s="44">
        <v>0.84608621088868863</v>
      </c>
      <c r="E112" s="44">
        <v>0.87908621088868866</v>
      </c>
      <c r="F112" s="44">
        <v>0.87908621088868866</v>
      </c>
      <c r="G112" s="63">
        <v>0.87908621088868866</v>
      </c>
      <c r="H112" s="64">
        <v>19</v>
      </c>
      <c r="I112" s="65" t="s">
        <v>75</v>
      </c>
    </row>
    <row r="113" spans="1:275" s="42" customFormat="1" x14ac:dyDescent="0.2">
      <c r="A113" s="42" t="s">
        <v>280</v>
      </c>
      <c r="B113" s="42" t="s">
        <v>127</v>
      </c>
      <c r="C113" s="42" t="s">
        <v>34</v>
      </c>
      <c r="D113" s="44">
        <v>0.86349259921925836</v>
      </c>
      <c r="E113" s="44">
        <v>0.87849259921925837</v>
      </c>
      <c r="F113" s="44">
        <v>0.87849259921925837</v>
      </c>
      <c r="G113" s="63">
        <v>0.87849259921925837</v>
      </c>
      <c r="H113" s="64">
        <v>9</v>
      </c>
      <c r="I113" s="66" t="s">
        <v>75</v>
      </c>
    </row>
    <row r="114" spans="1:275" s="42" customFormat="1" x14ac:dyDescent="0.2">
      <c r="A114" s="42" t="s">
        <v>278</v>
      </c>
      <c r="B114" s="42" t="s">
        <v>141</v>
      </c>
      <c r="C114" s="42" t="s">
        <v>105</v>
      </c>
      <c r="D114" s="44">
        <v>0.8781734182652241</v>
      </c>
      <c r="E114" s="44">
        <v>0.8781734182652241</v>
      </c>
      <c r="F114" s="44">
        <v>0.8781734182652241</v>
      </c>
      <c r="G114" s="63">
        <v>0.8781734182652241</v>
      </c>
      <c r="H114" s="64">
        <v>20</v>
      </c>
      <c r="I114" s="65" t="s">
        <v>75</v>
      </c>
    </row>
    <row r="115" spans="1:275" s="42" customFormat="1" x14ac:dyDescent="0.2">
      <c r="A115" s="42" t="s">
        <v>372</v>
      </c>
      <c r="B115" s="42" t="s">
        <v>343</v>
      </c>
      <c r="C115" s="42" t="s">
        <v>190</v>
      </c>
      <c r="D115" s="45">
        <v>0.87501248874651938</v>
      </c>
      <c r="E115" s="45">
        <v>0.87744492117895179</v>
      </c>
      <c r="F115" s="45">
        <v>0.87744492117895179</v>
      </c>
      <c r="G115" s="67">
        <v>0.87744492117895179</v>
      </c>
      <c r="H115" s="64">
        <v>9</v>
      </c>
      <c r="I115" s="66" t="s">
        <v>75</v>
      </c>
    </row>
    <row r="116" spans="1:275" s="42" customFormat="1" x14ac:dyDescent="0.2">
      <c r="A116" s="42" t="s">
        <v>552</v>
      </c>
      <c r="B116" s="42" t="s">
        <v>287</v>
      </c>
      <c r="C116" s="42" t="s">
        <v>506</v>
      </c>
      <c r="D116" s="44"/>
      <c r="E116" s="44"/>
      <c r="F116" s="44"/>
      <c r="G116" s="63">
        <v>0.8756955804333082</v>
      </c>
      <c r="H116" s="64">
        <v>12</v>
      </c>
      <c r="I116" s="63" t="s">
        <v>75</v>
      </c>
    </row>
    <row r="117" spans="1:275" s="42" customFormat="1" x14ac:dyDescent="0.2">
      <c r="A117" s="42" t="s">
        <v>280</v>
      </c>
      <c r="B117" s="42" t="s">
        <v>53</v>
      </c>
      <c r="C117" s="42" t="s">
        <v>54</v>
      </c>
      <c r="D117" s="44">
        <v>0.84547677376122232</v>
      </c>
      <c r="E117" s="44">
        <v>0.87497677376122229</v>
      </c>
      <c r="F117" s="44">
        <v>0.87497677376122229</v>
      </c>
      <c r="G117" s="63">
        <v>0.87497677376122229</v>
      </c>
      <c r="H117" s="64">
        <v>10</v>
      </c>
      <c r="I117" s="66" t="s">
        <v>75</v>
      </c>
    </row>
    <row r="118" spans="1:275" s="42" customFormat="1" x14ac:dyDescent="0.2">
      <c r="A118" s="42" t="s">
        <v>280</v>
      </c>
      <c r="B118" s="42" t="s">
        <v>91</v>
      </c>
      <c r="C118" s="42" t="s">
        <v>92</v>
      </c>
      <c r="D118" s="44">
        <v>0.85795679567191618</v>
      </c>
      <c r="E118" s="44">
        <v>0.87392170795261792</v>
      </c>
      <c r="F118" s="44">
        <v>0.87392170795261792</v>
      </c>
      <c r="G118" s="63">
        <v>0.87392170795261792</v>
      </c>
      <c r="H118" s="64">
        <v>10</v>
      </c>
      <c r="I118" s="66" t="s">
        <v>75</v>
      </c>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40"/>
      <c r="CH118" s="40"/>
      <c r="CI118" s="40"/>
      <c r="CJ118" s="40"/>
      <c r="CK118" s="40"/>
      <c r="CL118" s="40"/>
      <c r="CM118" s="40"/>
      <c r="CN118" s="40"/>
      <c r="CO118" s="40"/>
      <c r="CP118" s="40"/>
      <c r="CQ118" s="40"/>
      <c r="CR118" s="40"/>
      <c r="CS118" s="40"/>
      <c r="CT118" s="40"/>
      <c r="CU118" s="40"/>
      <c r="CV118" s="40"/>
      <c r="CW118" s="40"/>
      <c r="CX118" s="40"/>
      <c r="CY118" s="40"/>
      <c r="CZ118" s="40"/>
      <c r="DA118" s="40"/>
      <c r="DB118" s="40"/>
      <c r="DC118" s="40"/>
      <c r="DD118" s="40"/>
      <c r="DE118" s="40"/>
      <c r="DF118" s="40"/>
      <c r="DG118" s="40"/>
      <c r="DH118" s="40"/>
      <c r="DI118" s="40"/>
      <c r="DJ118" s="40"/>
      <c r="DK118" s="40"/>
      <c r="DL118" s="40"/>
      <c r="DM118" s="40"/>
      <c r="DN118" s="40"/>
      <c r="DO118" s="40"/>
      <c r="DP118" s="40"/>
      <c r="DQ118" s="40"/>
      <c r="DR118" s="40"/>
      <c r="DS118" s="40"/>
      <c r="DT118" s="40"/>
      <c r="DU118" s="40"/>
      <c r="DV118" s="40"/>
      <c r="DW118" s="40"/>
      <c r="DX118" s="40"/>
      <c r="DY118" s="40"/>
      <c r="DZ118" s="40"/>
      <c r="EA118" s="40"/>
      <c r="EB118" s="40"/>
      <c r="EC118" s="40"/>
      <c r="ED118" s="40"/>
      <c r="EE118" s="40"/>
      <c r="EF118" s="40"/>
      <c r="EG118" s="40"/>
      <c r="EH118" s="40"/>
      <c r="EI118" s="40"/>
      <c r="EJ118" s="4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40"/>
      <c r="FL118" s="40"/>
      <c r="FM118" s="40"/>
      <c r="FN118" s="40"/>
      <c r="FO118" s="40"/>
      <c r="FP118" s="40"/>
      <c r="FQ118" s="40"/>
      <c r="FR118" s="40"/>
      <c r="FS118" s="40"/>
      <c r="FT118" s="40"/>
      <c r="FU118" s="40"/>
      <c r="FV118" s="40"/>
      <c r="FW118" s="40"/>
      <c r="FX118" s="40"/>
      <c r="FY118" s="40"/>
      <c r="FZ118" s="40"/>
      <c r="GA118" s="40"/>
      <c r="GB118" s="40"/>
      <c r="GC118" s="40"/>
      <c r="GD118" s="40"/>
      <c r="GE118" s="40"/>
      <c r="GF118" s="40"/>
      <c r="GG118" s="40"/>
      <c r="GH118" s="40"/>
      <c r="GI118" s="40"/>
      <c r="GJ118" s="40"/>
      <c r="GK118" s="40"/>
      <c r="GL118" s="40"/>
      <c r="GM118" s="40"/>
      <c r="GN118" s="40"/>
      <c r="GO118" s="40"/>
      <c r="GP118" s="40"/>
      <c r="GQ118" s="40"/>
      <c r="GR118" s="40"/>
      <c r="GS118" s="40"/>
      <c r="GT118" s="40"/>
      <c r="GU118" s="40"/>
      <c r="GV118" s="40"/>
      <c r="GW118" s="40"/>
      <c r="GX118" s="40"/>
      <c r="GY118" s="40"/>
      <c r="GZ118" s="40"/>
      <c r="HA118" s="40"/>
      <c r="HB118" s="40"/>
      <c r="HC118" s="40"/>
      <c r="HD118" s="40"/>
      <c r="HE118" s="40"/>
      <c r="HF118" s="40"/>
      <c r="HG118" s="40"/>
      <c r="HH118" s="40"/>
      <c r="HI118" s="40"/>
      <c r="HJ118" s="40"/>
      <c r="HK118" s="40"/>
      <c r="HL118" s="40"/>
      <c r="HM118" s="40"/>
      <c r="HN118" s="40"/>
      <c r="HO118" s="40"/>
      <c r="HP118" s="40"/>
      <c r="HQ118" s="40"/>
      <c r="HR118" s="40"/>
      <c r="HS118" s="40"/>
      <c r="HT118" s="40"/>
      <c r="HU118" s="40"/>
      <c r="HV118" s="40"/>
      <c r="HW118" s="40"/>
      <c r="HX118" s="40"/>
      <c r="HY118" s="40"/>
      <c r="HZ118" s="40"/>
      <c r="IA118" s="40"/>
      <c r="IB118" s="40"/>
      <c r="IC118" s="40"/>
      <c r="ID118" s="40"/>
      <c r="IE118" s="40"/>
      <c r="IF118" s="40"/>
      <c r="IG118" s="40"/>
      <c r="IH118" s="40"/>
      <c r="II118" s="40"/>
      <c r="IJ118" s="40"/>
      <c r="IK118" s="40"/>
      <c r="IL118" s="40"/>
      <c r="IM118" s="40"/>
      <c r="IN118" s="40"/>
      <c r="IO118" s="40"/>
      <c r="IP118" s="40"/>
      <c r="IQ118" s="40"/>
      <c r="IR118" s="40"/>
      <c r="IS118" s="40"/>
      <c r="IT118" s="40"/>
      <c r="IU118" s="40"/>
      <c r="IV118" s="40"/>
      <c r="IW118" s="40"/>
      <c r="IX118" s="40"/>
      <c r="IY118" s="40"/>
      <c r="IZ118" s="40"/>
      <c r="JA118" s="40"/>
      <c r="JB118" s="40"/>
      <c r="JC118" s="40"/>
      <c r="JD118" s="40"/>
      <c r="JE118" s="40"/>
      <c r="JF118" s="40"/>
      <c r="JG118" s="40"/>
      <c r="JH118" s="40"/>
      <c r="JI118" s="40"/>
      <c r="JJ118" s="40"/>
      <c r="JK118" s="40"/>
      <c r="JL118" s="40"/>
      <c r="JM118" s="40"/>
      <c r="JN118" s="40"/>
      <c r="JO118" s="40"/>
    </row>
    <row r="119" spans="1:275" s="42" customFormat="1" x14ac:dyDescent="0.2">
      <c r="A119" s="42" t="s">
        <v>472</v>
      </c>
      <c r="B119" s="42" t="s">
        <v>459</v>
      </c>
      <c r="C119" s="42" t="s">
        <v>70</v>
      </c>
      <c r="D119" s="44"/>
      <c r="E119" s="44"/>
      <c r="F119" s="44"/>
      <c r="G119" s="63">
        <v>0.87316096446871971</v>
      </c>
      <c r="H119" s="64">
        <v>7</v>
      </c>
      <c r="I119" s="63" t="s">
        <v>75</v>
      </c>
    </row>
    <row r="120" spans="1:275" s="42" customFormat="1" x14ac:dyDescent="0.2">
      <c r="A120" s="42" t="s">
        <v>280</v>
      </c>
      <c r="B120" s="42" t="s">
        <v>55</v>
      </c>
      <c r="C120" s="42" t="s">
        <v>40</v>
      </c>
      <c r="D120" s="44">
        <v>0.84699066460797368</v>
      </c>
      <c r="E120" s="44">
        <v>0.87149066460797364</v>
      </c>
      <c r="F120" s="44">
        <v>0.87149066460797364</v>
      </c>
      <c r="G120" s="63">
        <v>0.87149066460797364</v>
      </c>
      <c r="H120" s="64">
        <v>11</v>
      </c>
      <c r="I120" s="66" t="s">
        <v>75</v>
      </c>
    </row>
    <row r="121" spans="1:275" s="42" customFormat="1" x14ac:dyDescent="0.2">
      <c r="A121" s="42" t="s">
        <v>472</v>
      </c>
      <c r="B121" s="42" t="s">
        <v>446</v>
      </c>
      <c r="C121" s="42" t="s">
        <v>447</v>
      </c>
      <c r="D121" s="44"/>
      <c r="E121" s="44"/>
      <c r="F121" s="44"/>
      <c r="G121" s="63">
        <v>0.87104751301010552</v>
      </c>
      <c r="H121" s="64">
        <v>8</v>
      </c>
      <c r="I121" s="63" t="s">
        <v>75</v>
      </c>
    </row>
    <row r="122" spans="1:275" s="42" customFormat="1" x14ac:dyDescent="0.2">
      <c r="A122" s="42" t="s">
        <v>372</v>
      </c>
      <c r="B122" s="42" t="s">
        <v>282</v>
      </c>
      <c r="C122" s="42" t="s">
        <v>208</v>
      </c>
      <c r="D122" s="45">
        <v>0.8414669514059</v>
      </c>
      <c r="E122" s="45">
        <v>0.87046695140590002</v>
      </c>
      <c r="F122" s="45">
        <v>0.87046695140590002</v>
      </c>
      <c r="G122" s="67">
        <v>0.87046695140590002</v>
      </c>
      <c r="H122" s="64">
        <v>10</v>
      </c>
      <c r="I122" s="66" t="s">
        <v>75</v>
      </c>
    </row>
    <row r="123" spans="1:275" s="42" customFormat="1" x14ac:dyDescent="0.2">
      <c r="A123" s="42" t="s">
        <v>552</v>
      </c>
      <c r="B123" s="42" t="s">
        <v>532</v>
      </c>
      <c r="C123" s="42" t="s">
        <v>537</v>
      </c>
      <c r="D123" s="44"/>
      <c r="E123" s="44"/>
      <c r="F123" s="44"/>
      <c r="G123" s="63">
        <v>0.8703819656657229</v>
      </c>
      <c r="H123" s="64">
        <v>13</v>
      </c>
      <c r="I123" s="63" t="s">
        <v>75</v>
      </c>
    </row>
    <row r="124" spans="1:275" s="42" customFormat="1" x14ac:dyDescent="0.2">
      <c r="A124" s="120" t="s">
        <v>898</v>
      </c>
      <c r="B124" s="42" t="s">
        <v>689</v>
      </c>
      <c r="C124" s="42" t="s">
        <v>770</v>
      </c>
      <c r="D124" s="44"/>
      <c r="E124" s="44"/>
      <c r="F124" s="44"/>
      <c r="G124" s="44">
        <v>0.87033208503605286</v>
      </c>
      <c r="H124" s="44">
        <v>9</v>
      </c>
      <c r="I124" s="63" t="s">
        <v>75</v>
      </c>
    </row>
    <row r="125" spans="1:275" s="42" customFormat="1" x14ac:dyDescent="0.2">
      <c r="A125" s="120" t="s">
        <v>898</v>
      </c>
      <c r="B125" s="42" t="s">
        <v>702</v>
      </c>
      <c r="C125" s="42" t="s">
        <v>703</v>
      </c>
      <c r="D125" s="44"/>
      <c r="E125" s="44"/>
      <c r="F125" s="44"/>
      <c r="G125" s="44">
        <v>0.8701511474316157</v>
      </c>
      <c r="H125" s="44">
        <v>10</v>
      </c>
      <c r="I125" s="63" t="s">
        <v>75</v>
      </c>
    </row>
    <row r="126" spans="1:275" s="42" customFormat="1" x14ac:dyDescent="0.2">
      <c r="A126" s="120" t="s">
        <v>898</v>
      </c>
      <c r="B126" s="42" t="s">
        <v>691</v>
      </c>
      <c r="C126" s="42" t="s">
        <v>44</v>
      </c>
      <c r="D126" s="44"/>
      <c r="E126" s="44"/>
      <c r="F126" s="44"/>
      <c r="G126" s="44">
        <v>0.87006373059228914</v>
      </c>
      <c r="H126" s="44">
        <v>11</v>
      </c>
      <c r="I126" s="63" t="s">
        <v>75</v>
      </c>
    </row>
    <row r="127" spans="1:275" s="42" customFormat="1" x14ac:dyDescent="0.2">
      <c r="A127" s="42" t="s">
        <v>472</v>
      </c>
      <c r="B127" s="42" t="s">
        <v>460</v>
      </c>
      <c r="C127" s="42" t="s">
        <v>461</v>
      </c>
      <c r="D127" s="44"/>
      <c r="E127" s="44"/>
      <c r="F127" s="44"/>
      <c r="G127" s="63">
        <v>0.86985271493885652</v>
      </c>
      <c r="H127" s="64">
        <v>9</v>
      </c>
      <c r="I127" s="63" t="s">
        <v>75</v>
      </c>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0"/>
      <c r="CU127" s="40"/>
      <c r="CV127" s="40"/>
      <c r="CW127" s="40"/>
      <c r="CX127" s="40"/>
      <c r="CY127" s="40"/>
      <c r="CZ127" s="40"/>
      <c r="DA127" s="40"/>
      <c r="DB127" s="40"/>
      <c r="DC127" s="40"/>
      <c r="DD127" s="40"/>
      <c r="DE127" s="40"/>
      <c r="DF127" s="40"/>
      <c r="DG127" s="40"/>
      <c r="DH127" s="40"/>
      <c r="DI127" s="40"/>
      <c r="DJ127" s="40"/>
      <c r="DK127" s="40"/>
      <c r="DL127" s="40"/>
      <c r="DM127" s="40"/>
      <c r="DN127" s="40"/>
      <c r="DO127" s="40"/>
      <c r="DP127" s="40"/>
      <c r="DQ127" s="40"/>
      <c r="DR127" s="40"/>
      <c r="DS127" s="40"/>
      <c r="DT127" s="40"/>
      <c r="DU127" s="40"/>
      <c r="DV127" s="40"/>
      <c r="DW127" s="40"/>
      <c r="DX127" s="40"/>
      <c r="DY127" s="40"/>
      <c r="DZ127" s="40"/>
      <c r="EA127" s="40"/>
      <c r="EB127" s="40"/>
      <c r="EC127" s="40"/>
      <c r="ED127" s="40"/>
      <c r="EE127" s="40"/>
      <c r="EF127" s="40"/>
      <c r="EG127" s="40"/>
      <c r="EH127" s="40"/>
      <c r="EI127" s="40"/>
      <c r="EJ127" s="4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c r="FL127" s="40"/>
      <c r="FM127" s="40"/>
      <c r="FN127" s="40"/>
      <c r="FO127" s="40"/>
      <c r="FP127" s="40"/>
      <c r="FQ127" s="40"/>
      <c r="FR127" s="40"/>
      <c r="FS127" s="40"/>
      <c r="FT127" s="40"/>
      <c r="FU127" s="40"/>
      <c r="FV127" s="40"/>
      <c r="FW127" s="40"/>
      <c r="FX127" s="40"/>
      <c r="FY127" s="40"/>
      <c r="FZ127" s="40"/>
      <c r="GA127" s="40"/>
      <c r="GB127" s="40"/>
      <c r="GC127" s="40"/>
      <c r="GD127" s="40"/>
      <c r="GE127" s="40"/>
      <c r="GF127" s="40"/>
      <c r="GG127" s="40"/>
      <c r="GH127" s="40"/>
      <c r="GI127" s="40"/>
      <c r="GJ127" s="40"/>
      <c r="GK127" s="40"/>
      <c r="GL127" s="40"/>
      <c r="GM127" s="40"/>
      <c r="GN127" s="40"/>
      <c r="GO127" s="40"/>
      <c r="GP127" s="40"/>
      <c r="GQ127" s="40"/>
      <c r="GR127" s="40"/>
      <c r="GS127" s="40"/>
      <c r="GT127" s="40"/>
      <c r="GU127" s="40"/>
      <c r="GV127" s="40"/>
      <c r="GW127" s="40"/>
      <c r="GX127" s="40"/>
      <c r="GY127" s="40"/>
      <c r="GZ127" s="40"/>
      <c r="HA127" s="40"/>
      <c r="HB127" s="40"/>
      <c r="HC127" s="40"/>
      <c r="HD127" s="40"/>
      <c r="HE127" s="40"/>
      <c r="HF127" s="40"/>
      <c r="HG127" s="40"/>
      <c r="HH127" s="40"/>
      <c r="HI127" s="40"/>
      <c r="HJ127" s="40"/>
      <c r="HK127" s="40"/>
      <c r="HL127" s="40"/>
      <c r="HM127" s="40"/>
      <c r="HN127" s="40"/>
      <c r="HO127" s="40"/>
      <c r="HP127" s="40"/>
      <c r="HQ127" s="40"/>
      <c r="HR127" s="40"/>
      <c r="HS127" s="40"/>
      <c r="HT127" s="40"/>
      <c r="HU127" s="40"/>
      <c r="HV127" s="40"/>
      <c r="HW127" s="40"/>
      <c r="HX127" s="40"/>
      <c r="HY127" s="40"/>
      <c r="HZ127" s="40"/>
      <c r="IA127" s="40"/>
      <c r="IB127" s="40"/>
      <c r="IC127" s="40"/>
      <c r="ID127" s="40"/>
      <c r="IE127" s="40"/>
      <c r="IF127" s="40"/>
      <c r="IG127" s="40"/>
      <c r="IH127" s="40"/>
      <c r="II127" s="40"/>
      <c r="IJ127" s="40"/>
      <c r="IK127" s="40"/>
      <c r="IL127" s="40"/>
      <c r="IM127" s="40"/>
      <c r="IN127" s="40"/>
      <c r="IO127" s="40"/>
      <c r="IP127" s="40"/>
      <c r="IQ127" s="40"/>
      <c r="IR127" s="40"/>
      <c r="IS127" s="40"/>
      <c r="IT127" s="40"/>
      <c r="IU127" s="40"/>
      <c r="IV127" s="40"/>
      <c r="IW127" s="40"/>
      <c r="IX127" s="40"/>
      <c r="IY127" s="40"/>
      <c r="IZ127" s="40"/>
      <c r="JA127" s="40"/>
      <c r="JB127" s="40"/>
      <c r="JC127" s="40"/>
      <c r="JD127" s="40"/>
      <c r="JE127" s="40"/>
      <c r="JF127" s="40"/>
      <c r="JG127" s="40"/>
      <c r="JH127" s="40"/>
      <c r="JI127" s="40"/>
      <c r="JJ127" s="40"/>
      <c r="JK127" s="40"/>
      <c r="JL127" s="40"/>
      <c r="JM127" s="40"/>
      <c r="JN127" s="40"/>
      <c r="JO127" s="40"/>
    </row>
    <row r="128" spans="1:275" s="42" customFormat="1" x14ac:dyDescent="0.2">
      <c r="A128" s="42" t="s">
        <v>372</v>
      </c>
      <c r="B128" s="42" t="s">
        <v>350</v>
      </c>
      <c r="C128" s="42" t="s">
        <v>351</v>
      </c>
      <c r="D128" s="45">
        <v>0.83558339286100836</v>
      </c>
      <c r="E128" s="45">
        <v>0.86864832792594338</v>
      </c>
      <c r="F128" s="45">
        <v>0.86864832792594338</v>
      </c>
      <c r="G128" s="67">
        <v>0.86864832792594338</v>
      </c>
      <c r="H128" s="64">
        <v>11</v>
      </c>
      <c r="I128" s="66" t="s">
        <v>75</v>
      </c>
    </row>
    <row r="129" spans="1:275" s="42" customFormat="1" x14ac:dyDescent="0.2">
      <c r="A129" s="40" t="s">
        <v>682</v>
      </c>
      <c r="B129" s="40" t="s">
        <v>661</v>
      </c>
      <c r="C129" s="40" t="s">
        <v>258</v>
      </c>
      <c r="D129" s="43"/>
      <c r="E129" s="43"/>
      <c r="F129" s="43"/>
      <c r="G129" s="84">
        <v>0.86800140034944095</v>
      </c>
      <c r="H129" s="83">
        <v>14</v>
      </c>
      <c r="I129" s="60" t="s">
        <v>75</v>
      </c>
      <c r="J129" s="40"/>
    </row>
    <row r="130" spans="1:275" s="42" customFormat="1" x14ac:dyDescent="0.2">
      <c r="A130" s="42" t="s">
        <v>472</v>
      </c>
      <c r="B130" s="42" t="s">
        <v>448</v>
      </c>
      <c r="C130" s="42" t="s">
        <v>449</v>
      </c>
      <c r="D130" s="44"/>
      <c r="E130" s="44"/>
      <c r="F130" s="44"/>
      <c r="G130" s="63">
        <v>0.8660485766904672</v>
      </c>
      <c r="H130" s="64">
        <v>10</v>
      </c>
      <c r="I130" s="63" t="s">
        <v>75</v>
      </c>
    </row>
    <row r="131" spans="1:275" s="42" customFormat="1" x14ac:dyDescent="0.2">
      <c r="A131" s="42" t="s">
        <v>472</v>
      </c>
      <c r="B131" s="42" t="s">
        <v>431</v>
      </c>
      <c r="C131" s="42" t="s">
        <v>432</v>
      </c>
      <c r="D131" s="44"/>
      <c r="E131" s="44"/>
      <c r="F131" s="44"/>
      <c r="G131" s="63">
        <v>0.86585336392586265</v>
      </c>
      <c r="H131" s="64">
        <v>11</v>
      </c>
      <c r="I131" s="63" t="s">
        <v>75</v>
      </c>
    </row>
    <row r="132" spans="1:275" s="42" customFormat="1" x14ac:dyDescent="0.2">
      <c r="A132" s="42" t="s">
        <v>419</v>
      </c>
      <c r="B132" s="44" t="s">
        <v>386</v>
      </c>
      <c r="C132" s="44" t="s">
        <v>387</v>
      </c>
      <c r="D132" s="44">
        <v>0.84089758983323759</v>
      </c>
      <c r="E132" s="44">
        <v>0.86539758983323756</v>
      </c>
      <c r="F132" s="44">
        <v>0.86539758983323756</v>
      </c>
      <c r="G132" s="63">
        <v>0.86539758983323756</v>
      </c>
      <c r="H132" s="64">
        <v>12</v>
      </c>
      <c r="I132" s="66" t="s">
        <v>75</v>
      </c>
    </row>
    <row r="133" spans="1:275" s="42" customFormat="1" x14ac:dyDescent="0.2">
      <c r="A133" s="42" t="s">
        <v>372</v>
      </c>
      <c r="B133" s="42" t="s">
        <v>289</v>
      </c>
      <c r="C133" s="42" t="s">
        <v>290</v>
      </c>
      <c r="D133" s="45">
        <v>0.85098106274731489</v>
      </c>
      <c r="E133" s="45">
        <v>0.8619810627473149</v>
      </c>
      <c r="F133" s="45">
        <v>0.8619810627473149</v>
      </c>
      <c r="G133" s="67">
        <v>0.8619810627473149</v>
      </c>
      <c r="H133" s="64">
        <v>12</v>
      </c>
      <c r="I133" s="66" t="s">
        <v>79</v>
      </c>
    </row>
    <row r="134" spans="1:275" s="42" customFormat="1" x14ac:dyDescent="0.2">
      <c r="A134" s="42" t="s">
        <v>372</v>
      </c>
      <c r="B134" s="42" t="s">
        <v>324</v>
      </c>
      <c r="C134" s="42" t="s">
        <v>325</v>
      </c>
      <c r="D134" s="45">
        <v>0.81249746665829203</v>
      </c>
      <c r="E134" s="45">
        <v>0.85761434977517514</v>
      </c>
      <c r="F134" s="45">
        <v>0.85761434977517514</v>
      </c>
      <c r="G134" s="67">
        <v>0.85761434977517514</v>
      </c>
      <c r="H134" s="64">
        <v>13</v>
      </c>
      <c r="I134" s="66" t="s">
        <v>79</v>
      </c>
    </row>
    <row r="135" spans="1:275" s="42" customFormat="1" x14ac:dyDescent="0.2">
      <c r="A135" s="42" t="s">
        <v>552</v>
      </c>
      <c r="B135" s="42" t="s">
        <v>533</v>
      </c>
      <c r="C135" s="42" t="s">
        <v>158</v>
      </c>
      <c r="D135" s="44"/>
      <c r="E135" s="44"/>
      <c r="F135" s="44"/>
      <c r="G135" s="63">
        <v>0.85699718210189024</v>
      </c>
      <c r="H135" s="64">
        <v>14</v>
      </c>
      <c r="I135" s="63" t="s">
        <v>79</v>
      </c>
    </row>
    <row r="136" spans="1:275" s="42" customFormat="1" x14ac:dyDescent="0.2">
      <c r="A136" s="42" t="s">
        <v>372</v>
      </c>
      <c r="B136" s="42" t="s">
        <v>307</v>
      </c>
      <c r="C136" s="42" t="s">
        <v>308</v>
      </c>
      <c r="D136" s="45">
        <v>0.84049778859417068</v>
      </c>
      <c r="E136" s="45">
        <v>0.85649778859417069</v>
      </c>
      <c r="F136" s="45">
        <v>0.85649778859417069</v>
      </c>
      <c r="G136" s="67">
        <v>0.85649778859417069</v>
      </c>
      <c r="H136" s="64">
        <v>14</v>
      </c>
      <c r="I136" s="66" t="s">
        <v>79</v>
      </c>
    </row>
    <row r="137" spans="1:275" s="42" customFormat="1" x14ac:dyDescent="0.2">
      <c r="A137" s="42" t="s">
        <v>472</v>
      </c>
      <c r="B137" s="42" t="s">
        <v>435</v>
      </c>
      <c r="C137" s="42" t="s">
        <v>436</v>
      </c>
      <c r="D137" s="44"/>
      <c r="E137" s="44"/>
      <c r="F137" s="44"/>
      <c r="G137" s="63">
        <v>0.85326710474599188</v>
      </c>
      <c r="H137" s="64">
        <v>12</v>
      </c>
      <c r="I137" s="63" t="s">
        <v>79</v>
      </c>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0"/>
      <c r="DE137" s="40"/>
      <c r="DF137" s="40"/>
      <c r="DG137" s="40"/>
      <c r="DH137" s="40"/>
      <c r="DI137" s="40"/>
      <c r="DJ137" s="40"/>
      <c r="DK137" s="40"/>
      <c r="DL137" s="40"/>
      <c r="DM137" s="40"/>
      <c r="DN137" s="40"/>
      <c r="DO137" s="40"/>
      <c r="DP137" s="40"/>
      <c r="DQ137" s="40"/>
      <c r="DR137" s="40"/>
      <c r="DS137" s="40"/>
      <c r="DT137" s="40"/>
      <c r="DU137" s="40"/>
      <c r="DV137" s="40"/>
      <c r="DW137" s="40"/>
      <c r="DX137" s="40"/>
      <c r="DY137" s="40"/>
      <c r="DZ137" s="40"/>
      <c r="EA137" s="40"/>
      <c r="EB137" s="40"/>
      <c r="EC137" s="40"/>
      <c r="ED137" s="40"/>
      <c r="EE137" s="40"/>
      <c r="EF137" s="40"/>
      <c r="EG137" s="40"/>
      <c r="EH137" s="40"/>
      <c r="EI137" s="40"/>
      <c r="EJ137" s="4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c r="FL137" s="40"/>
      <c r="FM137" s="40"/>
      <c r="FN137" s="40"/>
      <c r="FO137" s="40"/>
      <c r="FP137" s="40"/>
      <c r="FQ137" s="40"/>
      <c r="FR137" s="40"/>
      <c r="FS137" s="40"/>
      <c r="FT137" s="40"/>
      <c r="FU137" s="40"/>
      <c r="FV137" s="40"/>
      <c r="FW137" s="40"/>
      <c r="FX137" s="40"/>
      <c r="FY137" s="40"/>
      <c r="FZ137" s="40"/>
      <c r="GA137" s="40"/>
      <c r="GB137" s="40"/>
      <c r="GC137" s="40"/>
      <c r="GD137" s="40"/>
      <c r="GE137" s="40"/>
      <c r="GF137" s="40"/>
      <c r="GG137" s="40"/>
      <c r="GH137" s="40"/>
      <c r="GI137" s="40"/>
      <c r="GJ137" s="40"/>
      <c r="GK137" s="40"/>
      <c r="GL137" s="40"/>
      <c r="GM137" s="40"/>
      <c r="GN137" s="40"/>
      <c r="GO137" s="40"/>
      <c r="GP137" s="40"/>
      <c r="GQ137" s="40"/>
      <c r="GR137" s="40"/>
      <c r="GS137" s="40"/>
      <c r="GT137" s="40"/>
      <c r="GU137" s="40"/>
      <c r="GV137" s="40"/>
      <c r="GW137" s="40"/>
      <c r="GX137" s="40"/>
      <c r="GY137" s="40"/>
      <c r="GZ137" s="40"/>
      <c r="HA137" s="40"/>
      <c r="HB137" s="40"/>
      <c r="HC137" s="40"/>
      <c r="HD137" s="40"/>
      <c r="HE137" s="40"/>
      <c r="HF137" s="40"/>
      <c r="HG137" s="40"/>
      <c r="HH137" s="40"/>
      <c r="HI137" s="40"/>
      <c r="HJ137" s="40"/>
      <c r="HK137" s="40"/>
      <c r="HL137" s="40"/>
      <c r="HM137" s="40"/>
      <c r="HN137" s="40"/>
      <c r="HO137" s="40"/>
      <c r="HP137" s="40"/>
      <c r="HQ137" s="40"/>
      <c r="HR137" s="40"/>
      <c r="HS137" s="40"/>
      <c r="HT137" s="40"/>
      <c r="HU137" s="40"/>
      <c r="HV137" s="40"/>
      <c r="HW137" s="40"/>
      <c r="HX137" s="40"/>
      <c r="HY137" s="40"/>
      <c r="HZ137" s="40"/>
      <c r="IA137" s="40"/>
      <c r="IB137" s="40"/>
      <c r="IC137" s="40"/>
      <c r="ID137" s="40"/>
      <c r="IE137" s="40"/>
      <c r="IF137" s="40"/>
      <c r="IG137" s="40"/>
      <c r="IH137" s="40"/>
      <c r="II137" s="40"/>
      <c r="IJ137" s="40"/>
      <c r="IK137" s="40"/>
      <c r="IL137" s="40"/>
      <c r="IM137" s="40"/>
      <c r="IN137" s="40"/>
      <c r="IO137" s="40"/>
      <c r="IP137" s="40"/>
      <c r="IQ137" s="40"/>
      <c r="IR137" s="40"/>
      <c r="IS137" s="40"/>
      <c r="IT137" s="40"/>
      <c r="IU137" s="40"/>
      <c r="IV137" s="40"/>
      <c r="IW137" s="40"/>
      <c r="IX137" s="40"/>
      <c r="IY137" s="40"/>
      <c r="IZ137" s="40"/>
      <c r="JA137" s="40"/>
      <c r="JB137" s="40"/>
      <c r="JC137" s="40"/>
      <c r="JD137" s="40"/>
      <c r="JE137" s="40"/>
      <c r="JF137" s="40"/>
      <c r="JG137" s="40"/>
      <c r="JH137" s="40"/>
      <c r="JI137" s="40"/>
      <c r="JJ137" s="40"/>
      <c r="JK137" s="40"/>
      <c r="JL137" s="40"/>
      <c r="JM137" s="40"/>
      <c r="JN137" s="40"/>
      <c r="JO137" s="40"/>
    </row>
    <row r="138" spans="1:275" s="42" customFormat="1" x14ac:dyDescent="0.2">
      <c r="A138" s="40" t="s">
        <v>682</v>
      </c>
      <c r="B138" s="40" t="s">
        <v>630</v>
      </c>
      <c r="C138" s="40" t="s">
        <v>487</v>
      </c>
      <c r="D138" s="43"/>
      <c r="E138" s="43"/>
      <c r="F138" s="43"/>
      <c r="G138" s="84">
        <v>0.85299554339346861</v>
      </c>
      <c r="H138" s="83">
        <v>15</v>
      </c>
      <c r="I138" s="60" t="s">
        <v>79</v>
      </c>
      <c r="J138" s="40"/>
    </row>
    <row r="139" spans="1:275" s="42" customFormat="1" x14ac:dyDescent="0.25">
      <c r="A139" s="59" t="s">
        <v>593</v>
      </c>
      <c r="B139" t="s">
        <v>561</v>
      </c>
      <c r="C139" t="s">
        <v>475</v>
      </c>
      <c r="D139" s="27"/>
      <c r="E139" s="44"/>
      <c r="F139" s="44"/>
      <c r="G139" s="71">
        <v>0.85209103759767124</v>
      </c>
      <c r="H139" s="72">
        <v>10</v>
      </c>
      <c r="I139" s="72" t="s">
        <v>79</v>
      </c>
    </row>
    <row r="140" spans="1:275" s="42" customFormat="1" x14ac:dyDescent="0.2">
      <c r="A140" s="42" t="s">
        <v>419</v>
      </c>
      <c r="B140" s="44" t="s">
        <v>414</v>
      </c>
      <c r="C140" s="44" t="s">
        <v>415</v>
      </c>
      <c r="D140" s="44">
        <v>0.84742827335353521</v>
      </c>
      <c r="E140" s="44">
        <v>0.84742827335353521</v>
      </c>
      <c r="F140" s="44">
        <v>0.84742827335353521</v>
      </c>
      <c r="G140" s="63">
        <v>0.84742827335353521</v>
      </c>
      <c r="H140" s="64">
        <v>13</v>
      </c>
      <c r="I140" s="66" t="s">
        <v>79</v>
      </c>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0"/>
      <c r="DE140" s="40"/>
      <c r="DF140" s="40"/>
      <c r="DG140" s="40"/>
      <c r="DH140" s="40"/>
      <c r="DI140" s="40"/>
      <c r="DJ140" s="40"/>
      <c r="DK140" s="40"/>
      <c r="DL140" s="40"/>
      <c r="DM140" s="40"/>
      <c r="DN140" s="40"/>
      <c r="DO140" s="40"/>
      <c r="DP140" s="40"/>
      <c r="DQ140" s="40"/>
      <c r="DR140" s="40"/>
      <c r="DS140" s="40"/>
      <c r="DT140" s="40"/>
      <c r="DU140" s="40"/>
      <c r="DV140" s="40"/>
      <c r="DW140" s="40"/>
      <c r="DX140" s="40"/>
      <c r="DY140" s="40"/>
      <c r="DZ140" s="40"/>
      <c r="EA140" s="40"/>
      <c r="EB140" s="40"/>
      <c r="EC140" s="40"/>
      <c r="ED140" s="40"/>
      <c r="EE140" s="40"/>
      <c r="EF140" s="40"/>
      <c r="EG140" s="40"/>
      <c r="EH140" s="40"/>
      <c r="EI140" s="40"/>
      <c r="EJ140" s="4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c r="FL140" s="40"/>
      <c r="FM140" s="40"/>
      <c r="FN140" s="40"/>
      <c r="FO140" s="40"/>
      <c r="FP140" s="40"/>
      <c r="FQ140" s="40"/>
      <c r="FR140" s="40"/>
      <c r="FS140" s="40"/>
      <c r="FT140" s="40"/>
      <c r="FU140" s="40"/>
      <c r="FV140" s="40"/>
      <c r="FW140" s="40"/>
      <c r="FX140" s="40"/>
      <c r="FY140" s="40"/>
      <c r="FZ140" s="40"/>
      <c r="GA140" s="40"/>
      <c r="GB140" s="40"/>
      <c r="GC140" s="40"/>
      <c r="GD140" s="40"/>
      <c r="GE140" s="40"/>
      <c r="GF140" s="40"/>
      <c r="GG140" s="40"/>
      <c r="GH140" s="40"/>
      <c r="GI140" s="40"/>
      <c r="GJ140" s="40"/>
      <c r="GK140" s="40"/>
      <c r="GL140" s="40"/>
      <c r="GM140" s="40"/>
      <c r="GN140" s="40"/>
      <c r="GO140" s="40"/>
      <c r="GP140" s="40"/>
      <c r="GQ140" s="40"/>
      <c r="GR140" s="40"/>
      <c r="GS140" s="40"/>
      <c r="GT140" s="40"/>
      <c r="GU140" s="40"/>
      <c r="GV140" s="40"/>
      <c r="GW140" s="40"/>
      <c r="GX140" s="40"/>
      <c r="GY140" s="40"/>
      <c r="GZ140" s="40"/>
      <c r="HA140" s="40"/>
      <c r="HB140" s="40"/>
      <c r="HC140" s="40"/>
      <c r="HD140" s="40"/>
      <c r="HE140" s="40"/>
      <c r="HF140" s="40"/>
      <c r="HG140" s="40"/>
      <c r="HH140" s="40"/>
      <c r="HI140" s="40"/>
      <c r="HJ140" s="40"/>
      <c r="HK140" s="40"/>
      <c r="HL140" s="40"/>
      <c r="HM140" s="40"/>
      <c r="HN140" s="40"/>
      <c r="HO140" s="40"/>
      <c r="HP140" s="40"/>
      <c r="HQ140" s="40"/>
      <c r="HR140" s="40"/>
      <c r="HS140" s="40"/>
      <c r="HT140" s="40"/>
      <c r="HU140" s="40"/>
      <c r="HV140" s="40"/>
      <c r="HW140" s="40"/>
      <c r="HX140" s="40"/>
      <c r="HY140" s="40"/>
      <c r="HZ140" s="40"/>
      <c r="IA140" s="40"/>
      <c r="IB140" s="40"/>
      <c r="IC140" s="40"/>
      <c r="ID140" s="40"/>
      <c r="IE140" s="40"/>
      <c r="IF140" s="40"/>
      <c r="IG140" s="40"/>
      <c r="IH140" s="40"/>
      <c r="II140" s="40"/>
      <c r="IJ140" s="40"/>
      <c r="IK140" s="40"/>
      <c r="IL140" s="40"/>
      <c r="IM140" s="40"/>
      <c r="IN140" s="40"/>
      <c r="IO140" s="40"/>
      <c r="IP140" s="40"/>
      <c r="IQ140" s="40"/>
      <c r="IR140" s="40"/>
      <c r="IS140" s="40"/>
      <c r="IT140" s="40"/>
      <c r="IU140" s="40"/>
      <c r="IV140" s="40"/>
      <c r="IW140" s="40"/>
      <c r="IX140" s="40"/>
      <c r="IY140" s="40"/>
      <c r="IZ140" s="40"/>
      <c r="JA140" s="40"/>
      <c r="JB140" s="40"/>
      <c r="JC140" s="40"/>
      <c r="JD140" s="40"/>
      <c r="JE140" s="40"/>
      <c r="JF140" s="40"/>
      <c r="JG140" s="40"/>
      <c r="JH140" s="40"/>
      <c r="JI140" s="40"/>
      <c r="JJ140" s="40"/>
      <c r="JK140" s="40"/>
      <c r="JL140" s="40"/>
      <c r="JM140" s="40"/>
      <c r="JN140" s="40"/>
      <c r="JO140" s="40"/>
    </row>
    <row r="141" spans="1:275" s="42" customFormat="1" x14ac:dyDescent="0.2">
      <c r="A141" s="42" t="s">
        <v>552</v>
      </c>
      <c r="B141" s="42" t="s">
        <v>479</v>
      </c>
      <c r="C141" s="42" t="s">
        <v>36</v>
      </c>
      <c r="D141" s="44"/>
      <c r="E141" s="44"/>
      <c r="F141" s="44"/>
      <c r="G141" s="63">
        <v>0.84738382443617133</v>
      </c>
      <c r="H141" s="64">
        <v>15</v>
      </c>
      <c r="I141" s="63" t="s">
        <v>79</v>
      </c>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c r="CT141" s="40"/>
      <c r="CU141" s="40"/>
      <c r="CV141" s="40"/>
      <c r="CW141" s="40"/>
      <c r="CX141" s="40"/>
      <c r="CY141" s="40"/>
      <c r="CZ141" s="40"/>
      <c r="DA141" s="40"/>
      <c r="DB141" s="40"/>
      <c r="DC141" s="40"/>
      <c r="DD141" s="40"/>
      <c r="DE141" s="40"/>
      <c r="DF141" s="40"/>
      <c r="DG141" s="40"/>
      <c r="DH141" s="40"/>
      <c r="DI141" s="40"/>
      <c r="DJ141" s="40"/>
      <c r="DK141" s="40"/>
      <c r="DL141" s="40"/>
      <c r="DM141" s="40"/>
      <c r="DN141" s="40"/>
      <c r="DO141" s="40"/>
      <c r="DP141" s="40"/>
      <c r="DQ141" s="40"/>
      <c r="DR141" s="40"/>
      <c r="DS141" s="40"/>
      <c r="DT141" s="40"/>
      <c r="DU141" s="40"/>
      <c r="DV141" s="40"/>
      <c r="DW141" s="40"/>
      <c r="DX141" s="40"/>
      <c r="DY141" s="40"/>
      <c r="DZ141" s="40"/>
      <c r="EA141" s="40"/>
      <c r="EB141" s="40"/>
      <c r="EC141" s="40"/>
      <c r="ED141" s="40"/>
      <c r="EE141" s="40"/>
      <c r="EF141" s="40"/>
      <c r="EG141" s="40"/>
      <c r="EH141" s="40"/>
      <c r="EI141" s="40"/>
      <c r="EJ141" s="40"/>
      <c r="EK141" s="40"/>
      <c r="EL141" s="40"/>
      <c r="EM141" s="40"/>
      <c r="EN141" s="40"/>
      <c r="EO141" s="40"/>
      <c r="EP141" s="40"/>
      <c r="EQ141" s="40"/>
      <c r="ER141" s="40"/>
      <c r="ES141" s="40"/>
      <c r="ET141" s="40"/>
      <c r="EU141" s="40"/>
      <c r="EV141" s="40"/>
      <c r="EW141" s="40"/>
      <c r="EX141" s="40"/>
      <c r="EY141" s="40"/>
      <c r="EZ141" s="40"/>
      <c r="FA141" s="40"/>
      <c r="FB141" s="40"/>
      <c r="FC141" s="40"/>
      <c r="FD141" s="40"/>
      <c r="FE141" s="40"/>
      <c r="FF141" s="40"/>
      <c r="FG141" s="40"/>
      <c r="FH141" s="40"/>
      <c r="FI141" s="40"/>
      <c r="FJ141" s="40"/>
      <c r="FK141" s="40"/>
      <c r="FL141" s="40"/>
      <c r="FM141" s="40"/>
      <c r="FN141" s="40"/>
      <c r="FO141" s="40"/>
      <c r="FP141" s="40"/>
      <c r="FQ141" s="40"/>
      <c r="FR141" s="40"/>
      <c r="FS141" s="40"/>
      <c r="FT141" s="40"/>
      <c r="FU141" s="40"/>
      <c r="FV141" s="40"/>
      <c r="FW141" s="40"/>
      <c r="FX141" s="40"/>
      <c r="FY141" s="40"/>
      <c r="FZ141" s="40"/>
      <c r="GA141" s="40"/>
      <c r="GB141" s="40"/>
      <c r="GC141" s="40"/>
      <c r="GD141" s="40"/>
      <c r="GE141" s="40"/>
      <c r="GF141" s="40"/>
      <c r="GG141" s="40"/>
      <c r="GH141" s="40"/>
      <c r="GI141" s="40"/>
      <c r="GJ141" s="40"/>
      <c r="GK141" s="40"/>
      <c r="GL141" s="40"/>
      <c r="GM141" s="40"/>
      <c r="GN141" s="40"/>
      <c r="GO141" s="40"/>
      <c r="GP141" s="40"/>
      <c r="GQ141" s="40"/>
      <c r="GR141" s="40"/>
      <c r="GS141" s="40"/>
      <c r="GT141" s="40"/>
      <c r="GU141" s="40"/>
      <c r="GV141" s="40"/>
      <c r="GW141" s="40"/>
      <c r="GX141" s="40"/>
      <c r="GY141" s="40"/>
      <c r="GZ141" s="40"/>
      <c r="HA141" s="40"/>
      <c r="HB141" s="40"/>
      <c r="HC141" s="40"/>
      <c r="HD141" s="40"/>
      <c r="HE141" s="40"/>
      <c r="HF141" s="40"/>
      <c r="HG141" s="40"/>
      <c r="HH141" s="40"/>
      <c r="HI141" s="40"/>
      <c r="HJ141" s="40"/>
      <c r="HK141" s="40"/>
      <c r="HL141" s="40"/>
      <c r="HM141" s="40"/>
      <c r="HN141" s="40"/>
      <c r="HO141" s="40"/>
      <c r="HP141" s="40"/>
      <c r="HQ141" s="40"/>
      <c r="HR141" s="40"/>
      <c r="HS141" s="40"/>
      <c r="HT141" s="40"/>
      <c r="HU141" s="40"/>
      <c r="HV141" s="40"/>
      <c r="HW141" s="40"/>
      <c r="HX141" s="40"/>
      <c r="HY141" s="40"/>
      <c r="HZ141" s="40"/>
      <c r="IA141" s="40"/>
      <c r="IB141" s="40"/>
      <c r="IC141" s="40"/>
      <c r="ID141" s="40"/>
      <c r="IE141" s="40"/>
      <c r="IF141" s="40"/>
      <c r="IG141" s="40"/>
      <c r="IH141" s="40"/>
      <c r="II141" s="40"/>
      <c r="IJ141" s="40"/>
      <c r="IK141" s="40"/>
      <c r="IL141" s="40"/>
      <c r="IM141" s="40"/>
      <c r="IN141" s="40"/>
      <c r="IO141" s="40"/>
      <c r="IP141" s="40"/>
      <c r="IQ141" s="40"/>
      <c r="IR141" s="40"/>
      <c r="IS141" s="40"/>
      <c r="IT141" s="40"/>
      <c r="IU141" s="40"/>
      <c r="IV141" s="40"/>
      <c r="IW141" s="40"/>
      <c r="IX141" s="40"/>
      <c r="IY141" s="40"/>
      <c r="IZ141" s="40"/>
      <c r="JA141" s="40"/>
      <c r="JB141" s="40"/>
      <c r="JC141" s="40"/>
      <c r="JD141" s="40"/>
      <c r="JE141" s="40"/>
      <c r="JF141" s="40"/>
      <c r="JG141" s="40"/>
      <c r="JH141" s="40"/>
      <c r="JI141" s="40"/>
      <c r="JJ141" s="40"/>
      <c r="JK141" s="40"/>
      <c r="JL141" s="40"/>
      <c r="JM141" s="40"/>
      <c r="JN141" s="40"/>
      <c r="JO141" s="40"/>
    </row>
    <row r="142" spans="1:275" s="42" customFormat="1" x14ac:dyDescent="0.2">
      <c r="A142" s="42" t="s">
        <v>419</v>
      </c>
      <c r="B142" s="44" t="s">
        <v>409</v>
      </c>
      <c r="C142" s="44" t="s">
        <v>410</v>
      </c>
      <c r="D142" s="44">
        <v>0.81723754639263246</v>
      </c>
      <c r="E142" s="44">
        <v>0.84623754639263249</v>
      </c>
      <c r="F142" s="44">
        <v>0.84623754639263249</v>
      </c>
      <c r="G142" s="63">
        <v>0.84623754639263249</v>
      </c>
      <c r="H142" s="64">
        <v>14</v>
      </c>
      <c r="I142" s="66" t="s">
        <v>79</v>
      </c>
    </row>
    <row r="143" spans="1:275" s="42" customFormat="1" x14ac:dyDescent="0.2">
      <c r="A143" s="42" t="s">
        <v>278</v>
      </c>
      <c r="B143" s="42" t="s">
        <v>134</v>
      </c>
      <c r="C143" s="42" t="s">
        <v>135</v>
      </c>
      <c r="D143" s="44">
        <v>0.8245109156242787</v>
      </c>
      <c r="E143" s="44">
        <v>0.84351091562427871</v>
      </c>
      <c r="F143" s="44">
        <v>0.84351091562427871</v>
      </c>
      <c r="G143" s="63">
        <v>0.84351091562427871</v>
      </c>
      <c r="H143" s="64">
        <v>21</v>
      </c>
      <c r="I143" s="65" t="s">
        <v>79</v>
      </c>
    </row>
    <row r="144" spans="1:275" s="42" customFormat="1" x14ac:dyDescent="0.2">
      <c r="A144" s="42" t="s">
        <v>278</v>
      </c>
      <c r="B144" s="42" t="s">
        <v>142</v>
      </c>
      <c r="C144" s="42" t="s">
        <v>143</v>
      </c>
      <c r="D144" s="44">
        <v>0.84035798397020989</v>
      </c>
      <c r="E144" s="44">
        <v>0.84035798397020989</v>
      </c>
      <c r="F144" s="44">
        <v>0.84035798397020989</v>
      </c>
      <c r="G144" s="63">
        <v>0.84035798397020989</v>
      </c>
      <c r="H144" s="64">
        <v>22</v>
      </c>
      <c r="I144" s="65" t="s">
        <v>79</v>
      </c>
    </row>
    <row r="145" spans="1:275" s="42" customFormat="1" x14ac:dyDescent="0.2">
      <c r="A145" s="42" t="s">
        <v>372</v>
      </c>
      <c r="B145" s="42" t="s">
        <v>344</v>
      </c>
      <c r="C145" s="42" t="s">
        <v>87</v>
      </c>
      <c r="D145" s="45">
        <v>0.80632827711827137</v>
      </c>
      <c r="E145" s="45">
        <v>0.84032827711827141</v>
      </c>
      <c r="F145" s="45">
        <v>0.84032827711827141</v>
      </c>
      <c r="G145" s="67">
        <v>0.84032827711827141</v>
      </c>
      <c r="H145" s="64">
        <v>15</v>
      </c>
      <c r="I145" s="66" t="s">
        <v>79</v>
      </c>
    </row>
    <row r="146" spans="1:275" s="42" customFormat="1" x14ac:dyDescent="0.2">
      <c r="A146" s="42" t="s">
        <v>280</v>
      </c>
      <c r="B146" s="42" t="s">
        <v>121</v>
      </c>
      <c r="C146" s="42" t="s">
        <v>122</v>
      </c>
      <c r="D146" s="44">
        <v>0.83015361657080922</v>
      </c>
      <c r="E146" s="44">
        <v>0.84015361657080923</v>
      </c>
      <c r="F146" s="44">
        <v>0.84015361657080923</v>
      </c>
      <c r="G146" s="63">
        <v>0.84015361657080923</v>
      </c>
      <c r="H146" s="64">
        <v>11</v>
      </c>
      <c r="I146" s="66" t="s">
        <v>79</v>
      </c>
    </row>
    <row r="147" spans="1:275" s="42" customFormat="1" x14ac:dyDescent="0.2">
      <c r="A147" s="42" t="s">
        <v>278</v>
      </c>
      <c r="B147" s="42" t="s">
        <v>214</v>
      </c>
      <c r="C147" s="42" t="s">
        <v>215</v>
      </c>
      <c r="D147" s="44">
        <v>0.82775604745187037</v>
      </c>
      <c r="E147" s="44">
        <v>0.83975604745187038</v>
      </c>
      <c r="F147" s="44">
        <v>0.83975604745187038</v>
      </c>
      <c r="G147" s="63">
        <v>0.83975604745187038</v>
      </c>
      <c r="H147" s="64">
        <v>23</v>
      </c>
      <c r="I147" s="65" t="s">
        <v>79</v>
      </c>
    </row>
    <row r="148" spans="1:275" s="42" customFormat="1" x14ac:dyDescent="0.2">
      <c r="A148" s="40" t="s">
        <v>682</v>
      </c>
      <c r="B148" s="40" t="s">
        <v>637</v>
      </c>
      <c r="C148" s="40" t="s">
        <v>531</v>
      </c>
      <c r="D148" s="43"/>
      <c r="E148" s="43"/>
      <c r="F148" s="43"/>
      <c r="G148" s="84">
        <v>0.83934139441669608</v>
      </c>
      <c r="H148" s="83">
        <v>16</v>
      </c>
      <c r="I148" s="60" t="s">
        <v>79</v>
      </c>
      <c r="J148" s="40"/>
    </row>
    <row r="149" spans="1:275" s="42" customFormat="1" x14ac:dyDescent="0.2">
      <c r="A149" s="42" t="s">
        <v>279</v>
      </c>
      <c r="B149" s="42" t="s">
        <v>252</v>
      </c>
      <c r="C149" s="42" t="s">
        <v>274</v>
      </c>
      <c r="D149" s="45">
        <v>0.82289768731212831</v>
      </c>
      <c r="E149" s="45">
        <v>0.83862845654289753</v>
      </c>
      <c r="F149" s="45">
        <v>0.83862845654289753</v>
      </c>
      <c r="G149" s="67">
        <v>0.83862845654289753</v>
      </c>
      <c r="H149" s="64">
        <v>10</v>
      </c>
      <c r="I149" s="66" t="s">
        <v>79</v>
      </c>
    </row>
    <row r="150" spans="1:275" s="42" customFormat="1" x14ac:dyDescent="0.2">
      <c r="A150" s="42" t="s">
        <v>552</v>
      </c>
      <c r="B150" s="42" t="s">
        <v>509</v>
      </c>
      <c r="C150" s="42" t="s">
        <v>538</v>
      </c>
      <c r="D150" s="44"/>
      <c r="E150" s="44"/>
      <c r="F150" s="44"/>
      <c r="G150" s="63">
        <v>0.83813092279706791</v>
      </c>
      <c r="H150" s="64">
        <v>16</v>
      </c>
      <c r="I150" s="63" t="s">
        <v>79</v>
      </c>
    </row>
    <row r="151" spans="1:275" s="42" customFormat="1" x14ac:dyDescent="0.2">
      <c r="A151" s="40" t="s">
        <v>682</v>
      </c>
      <c r="B151" s="40" t="s">
        <v>643</v>
      </c>
      <c r="C151" s="40" t="s">
        <v>644</v>
      </c>
      <c r="D151" s="43"/>
      <c r="E151" s="43"/>
      <c r="F151" s="43"/>
      <c r="G151" s="84">
        <v>0.83555023434484643</v>
      </c>
      <c r="H151" s="83">
        <v>17</v>
      </c>
      <c r="I151" s="60" t="s">
        <v>79</v>
      </c>
      <c r="J151" s="40"/>
    </row>
    <row r="152" spans="1:275" s="42" customFormat="1" x14ac:dyDescent="0.2">
      <c r="A152" s="40" t="s">
        <v>682</v>
      </c>
      <c r="B152" s="40" t="s">
        <v>647</v>
      </c>
      <c r="C152" s="40" t="s">
        <v>239</v>
      </c>
      <c r="D152" s="43"/>
      <c r="E152" s="43"/>
      <c r="F152" s="43"/>
      <c r="G152" s="84">
        <v>0.83472721463218158</v>
      </c>
      <c r="H152" s="83">
        <v>18</v>
      </c>
      <c r="I152" s="60" t="s">
        <v>79</v>
      </c>
      <c r="J152" s="40"/>
    </row>
    <row r="153" spans="1:275" s="42" customFormat="1" x14ac:dyDescent="0.2">
      <c r="A153" s="42" t="s">
        <v>372</v>
      </c>
      <c r="B153" s="42" t="s">
        <v>313</v>
      </c>
      <c r="C153" s="42" t="s">
        <v>314</v>
      </c>
      <c r="D153" s="45">
        <v>0.78722698532336743</v>
      </c>
      <c r="E153" s="45">
        <v>0.83404516714154919</v>
      </c>
      <c r="F153" s="45">
        <v>0.83404516714154919</v>
      </c>
      <c r="G153" s="67">
        <v>0.83404516714154919</v>
      </c>
      <c r="H153" s="64">
        <v>16</v>
      </c>
      <c r="I153" s="66" t="s">
        <v>79</v>
      </c>
    </row>
    <row r="154" spans="1:275" s="42" customFormat="1" x14ac:dyDescent="0.2">
      <c r="A154" s="42" t="s">
        <v>278</v>
      </c>
      <c r="B154" s="42" t="s">
        <v>148</v>
      </c>
      <c r="C154" s="42" t="s">
        <v>149</v>
      </c>
      <c r="D154" s="44">
        <v>0.83394312367160028</v>
      </c>
      <c r="E154" s="44">
        <v>0.83394312367160028</v>
      </c>
      <c r="F154" s="44">
        <v>0.83394312367160028</v>
      </c>
      <c r="G154" s="63">
        <v>0.83394312367160028</v>
      </c>
      <c r="H154" s="64">
        <v>24</v>
      </c>
      <c r="I154" s="65" t="s">
        <v>79</v>
      </c>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40"/>
      <c r="CH154" s="40"/>
      <c r="CI154" s="40"/>
      <c r="CJ154" s="40"/>
      <c r="CK154" s="40"/>
      <c r="CL154" s="40"/>
      <c r="CM154" s="40"/>
      <c r="CN154" s="40"/>
      <c r="CO154" s="40"/>
      <c r="CP154" s="40"/>
      <c r="CQ154" s="40"/>
      <c r="CR154" s="40"/>
      <c r="CS154" s="40"/>
      <c r="CT154" s="40"/>
      <c r="CU154" s="40"/>
      <c r="CV154" s="40"/>
      <c r="CW154" s="40"/>
      <c r="CX154" s="40"/>
      <c r="CY154" s="40"/>
      <c r="CZ154" s="40"/>
      <c r="DA154" s="40"/>
      <c r="DB154" s="40"/>
      <c r="DC154" s="40"/>
      <c r="DD154" s="40"/>
      <c r="DE154" s="40"/>
      <c r="DF154" s="40"/>
      <c r="DG154" s="40"/>
      <c r="DH154" s="40"/>
      <c r="DI154" s="40"/>
      <c r="DJ154" s="40"/>
      <c r="DK154" s="40"/>
      <c r="DL154" s="40"/>
      <c r="DM154" s="40"/>
      <c r="DN154" s="40"/>
      <c r="DO154" s="40"/>
      <c r="DP154" s="40"/>
      <c r="DQ154" s="40"/>
      <c r="DR154" s="40"/>
      <c r="DS154" s="40"/>
      <c r="DT154" s="40"/>
      <c r="DU154" s="40"/>
      <c r="DV154" s="40"/>
      <c r="DW154" s="40"/>
      <c r="DX154" s="40"/>
      <c r="DY154" s="40"/>
      <c r="DZ154" s="40"/>
      <c r="EA154" s="40"/>
      <c r="EB154" s="40"/>
      <c r="EC154" s="40"/>
      <c r="ED154" s="40"/>
      <c r="EE154" s="40"/>
      <c r="EF154" s="40"/>
      <c r="EG154" s="40"/>
      <c r="EH154" s="40"/>
      <c r="EI154" s="40"/>
      <c r="EJ154" s="40"/>
      <c r="EK154" s="40"/>
      <c r="EL154" s="40"/>
      <c r="EM154" s="40"/>
      <c r="EN154" s="40"/>
      <c r="EO154" s="40"/>
      <c r="EP154" s="40"/>
      <c r="EQ154" s="40"/>
      <c r="ER154" s="40"/>
      <c r="ES154" s="40"/>
      <c r="ET154" s="40"/>
      <c r="EU154" s="40"/>
      <c r="EV154" s="40"/>
      <c r="EW154" s="40"/>
      <c r="EX154" s="40"/>
      <c r="EY154" s="40"/>
      <c r="EZ154" s="40"/>
      <c r="FA154" s="40"/>
      <c r="FB154" s="40"/>
      <c r="FC154" s="40"/>
      <c r="FD154" s="40"/>
      <c r="FE154" s="40"/>
      <c r="FF154" s="40"/>
      <c r="FG154" s="40"/>
      <c r="FH154" s="40"/>
      <c r="FI154" s="40"/>
      <c r="FJ154" s="40"/>
      <c r="FK154" s="40"/>
      <c r="FL154" s="40"/>
      <c r="FM154" s="40"/>
      <c r="FN154" s="40"/>
      <c r="FO154" s="40"/>
      <c r="FP154" s="40"/>
      <c r="FQ154" s="40"/>
      <c r="FR154" s="40"/>
      <c r="FS154" s="40"/>
      <c r="FT154" s="40"/>
      <c r="FU154" s="40"/>
      <c r="FV154" s="40"/>
      <c r="FW154" s="40"/>
      <c r="FX154" s="40"/>
      <c r="FY154" s="40"/>
      <c r="FZ154" s="40"/>
      <c r="GA154" s="40"/>
      <c r="GB154" s="40"/>
      <c r="GC154" s="40"/>
      <c r="GD154" s="40"/>
      <c r="GE154" s="40"/>
      <c r="GF154" s="40"/>
      <c r="GG154" s="40"/>
      <c r="GH154" s="40"/>
      <c r="GI154" s="40"/>
      <c r="GJ154" s="40"/>
      <c r="GK154" s="40"/>
      <c r="GL154" s="40"/>
      <c r="GM154" s="40"/>
      <c r="GN154" s="40"/>
      <c r="GO154" s="40"/>
      <c r="GP154" s="40"/>
      <c r="GQ154" s="40"/>
      <c r="GR154" s="40"/>
      <c r="GS154" s="40"/>
      <c r="GT154" s="40"/>
      <c r="GU154" s="40"/>
      <c r="GV154" s="40"/>
      <c r="GW154" s="40"/>
      <c r="GX154" s="40"/>
      <c r="GY154" s="40"/>
      <c r="GZ154" s="40"/>
      <c r="HA154" s="40"/>
      <c r="HB154" s="40"/>
      <c r="HC154" s="40"/>
      <c r="HD154" s="40"/>
      <c r="HE154" s="40"/>
      <c r="HF154" s="40"/>
      <c r="HG154" s="40"/>
      <c r="HH154" s="40"/>
      <c r="HI154" s="40"/>
      <c r="HJ154" s="40"/>
      <c r="HK154" s="40"/>
      <c r="HL154" s="40"/>
      <c r="HM154" s="40"/>
      <c r="HN154" s="40"/>
      <c r="HO154" s="40"/>
      <c r="HP154" s="40"/>
      <c r="HQ154" s="40"/>
      <c r="HR154" s="40"/>
      <c r="HS154" s="40"/>
      <c r="HT154" s="40"/>
      <c r="HU154" s="40"/>
      <c r="HV154" s="40"/>
      <c r="HW154" s="40"/>
      <c r="HX154" s="40"/>
      <c r="HY154" s="40"/>
      <c r="HZ154" s="40"/>
      <c r="IA154" s="40"/>
      <c r="IB154" s="40"/>
      <c r="IC154" s="40"/>
      <c r="ID154" s="40"/>
      <c r="IE154" s="40"/>
      <c r="IF154" s="40"/>
      <c r="IG154" s="40"/>
      <c r="IH154" s="40"/>
      <c r="II154" s="40"/>
      <c r="IJ154" s="40"/>
      <c r="IK154" s="40"/>
      <c r="IL154" s="40"/>
      <c r="IM154" s="40"/>
      <c r="IN154" s="40"/>
      <c r="IO154" s="40"/>
      <c r="IP154" s="40"/>
      <c r="IQ154" s="40"/>
      <c r="IR154" s="40"/>
      <c r="IS154" s="40"/>
      <c r="IT154" s="40"/>
      <c r="IU154" s="40"/>
      <c r="IV154" s="40"/>
      <c r="IW154" s="40"/>
      <c r="IX154" s="40"/>
      <c r="IY154" s="40"/>
      <c r="IZ154" s="40"/>
      <c r="JA154" s="40"/>
      <c r="JB154" s="40"/>
      <c r="JC154" s="40"/>
      <c r="JD154" s="40"/>
      <c r="JE154" s="40"/>
      <c r="JF154" s="40"/>
      <c r="JG154" s="40"/>
      <c r="JH154" s="40"/>
      <c r="JI154" s="40"/>
      <c r="JJ154" s="40"/>
      <c r="JK154" s="40"/>
      <c r="JL154" s="40"/>
      <c r="JM154" s="40"/>
      <c r="JN154" s="40"/>
      <c r="JO154" s="40"/>
    </row>
    <row r="155" spans="1:275" s="42" customFormat="1" x14ac:dyDescent="0.2">
      <c r="A155" s="42" t="s">
        <v>280</v>
      </c>
      <c r="B155" s="42" t="s">
        <v>123</v>
      </c>
      <c r="C155" s="42" t="s">
        <v>124</v>
      </c>
      <c r="D155" s="44">
        <v>0.79910685036436235</v>
      </c>
      <c r="E155" s="44">
        <v>0.83003788484712093</v>
      </c>
      <c r="F155" s="44">
        <v>0.83003788484712093</v>
      </c>
      <c r="G155" s="63">
        <v>0.83003788484712093</v>
      </c>
      <c r="H155" s="64">
        <v>12</v>
      </c>
      <c r="I155" s="66" t="s">
        <v>79</v>
      </c>
    </row>
    <row r="156" spans="1:275" s="42" customFormat="1" x14ac:dyDescent="0.2">
      <c r="A156" s="42" t="s">
        <v>278</v>
      </c>
      <c r="B156" s="42" t="s">
        <v>181</v>
      </c>
      <c r="C156" s="42" t="s">
        <v>36</v>
      </c>
      <c r="D156" s="44">
        <v>0.82420155179430032</v>
      </c>
      <c r="E156" s="44">
        <v>0.82920155179430033</v>
      </c>
      <c r="F156" s="44">
        <v>0.82920155179430033</v>
      </c>
      <c r="G156" s="63">
        <v>0.82920155179430033</v>
      </c>
      <c r="H156" s="64">
        <v>25</v>
      </c>
      <c r="I156" s="65" t="s">
        <v>79</v>
      </c>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40"/>
      <c r="CH156" s="40"/>
      <c r="CI156" s="40"/>
      <c r="CJ156" s="40"/>
      <c r="CK156" s="40"/>
      <c r="CL156" s="40"/>
      <c r="CM156" s="40"/>
      <c r="CN156" s="40"/>
      <c r="CO156" s="40"/>
      <c r="CP156" s="40"/>
      <c r="CQ156" s="40"/>
      <c r="CR156" s="40"/>
      <c r="CS156" s="40"/>
      <c r="CT156" s="40"/>
      <c r="CU156" s="40"/>
      <c r="CV156" s="40"/>
      <c r="CW156" s="40"/>
      <c r="CX156" s="40"/>
      <c r="CY156" s="40"/>
      <c r="CZ156" s="40"/>
      <c r="DA156" s="40"/>
      <c r="DB156" s="40"/>
      <c r="DC156" s="40"/>
      <c r="DD156" s="40"/>
      <c r="DE156" s="40"/>
      <c r="DF156" s="40"/>
      <c r="DG156" s="40"/>
      <c r="DH156" s="40"/>
      <c r="DI156" s="40"/>
      <c r="DJ156" s="40"/>
      <c r="DK156" s="40"/>
      <c r="DL156" s="40"/>
      <c r="DM156" s="40"/>
      <c r="DN156" s="40"/>
      <c r="DO156" s="40"/>
      <c r="DP156" s="40"/>
      <c r="DQ156" s="40"/>
      <c r="DR156" s="40"/>
      <c r="DS156" s="40"/>
      <c r="DT156" s="40"/>
      <c r="DU156" s="40"/>
      <c r="DV156" s="40"/>
      <c r="DW156" s="40"/>
      <c r="DX156" s="40"/>
      <c r="DY156" s="40"/>
      <c r="DZ156" s="40"/>
      <c r="EA156" s="40"/>
      <c r="EB156" s="40"/>
      <c r="EC156" s="40"/>
      <c r="ED156" s="40"/>
      <c r="EE156" s="40"/>
      <c r="EF156" s="40"/>
      <c r="EG156" s="40"/>
      <c r="EH156" s="40"/>
      <c r="EI156" s="40"/>
      <c r="EJ156" s="40"/>
      <c r="EK156" s="40"/>
      <c r="EL156" s="40"/>
      <c r="EM156" s="40"/>
      <c r="EN156" s="40"/>
      <c r="EO156" s="40"/>
      <c r="EP156" s="40"/>
      <c r="EQ156" s="40"/>
      <c r="ER156" s="40"/>
      <c r="ES156" s="40"/>
      <c r="ET156" s="40"/>
      <c r="EU156" s="40"/>
      <c r="EV156" s="40"/>
      <c r="EW156" s="40"/>
      <c r="EX156" s="40"/>
      <c r="EY156" s="40"/>
      <c r="EZ156" s="40"/>
      <c r="FA156" s="40"/>
      <c r="FB156" s="40"/>
      <c r="FC156" s="40"/>
      <c r="FD156" s="40"/>
      <c r="FE156" s="40"/>
      <c r="FF156" s="40"/>
      <c r="FG156" s="40"/>
      <c r="FH156" s="40"/>
      <c r="FI156" s="40"/>
      <c r="FJ156" s="40"/>
      <c r="FK156" s="40"/>
      <c r="FL156" s="40"/>
      <c r="FM156" s="40"/>
      <c r="FN156" s="40"/>
      <c r="FO156" s="40"/>
      <c r="FP156" s="40"/>
      <c r="FQ156" s="40"/>
      <c r="FR156" s="40"/>
      <c r="FS156" s="40"/>
      <c r="FT156" s="40"/>
      <c r="FU156" s="40"/>
      <c r="FV156" s="40"/>
      <c r="FW156" s="40"/>
      <c r="FX156" s="40"/>
      <c r="FY156" s="40"/>
      <c r="FZ156" s="40"/>
      <c r="GA156" s="40"/>
      <c r="GB156" s="40"/>
      <c r="GC156" s="40"/>
      <c r="GD156" s="40"/>
      <c r="GE156" s="40"/>
      <c r="GF156" s="40"/>
      <c r="GG156" s="40"/>
      <c r="GH156" s="40"/>
      <c r="GI156" s="40"/>
      <c r="GJ156" s="40"/>
      <c r="GK156" s="40"/>
      <c r="GL156" s="40"/>
      <c r="GM156" s="40"/>
      <c r="GN156" s="40"/>
      <c r="GO156" s="40"/>
      <c r="GP156" s="40"/>
      <c r="GQ156" s="40"/>
      <c r="GR156" s="40"/>
      <c r="GS156" s="40"/>
      <c r="GT156" s="40"/>
      <c r="GU156" s="40"/>
      <c r="GV156" s="40"/>
      <c r="GW156" s="40"/>
      <c r="GX156" s="40"/>
      <c r="GY156" s="40"/>
      <c r="GZ156" s="40"/>
      <c r="HA156" s="40"/>
      <c r="HB156" s="40"/>
      <c r="HC156" s="40"/>
      <c r="HD156" s="40"/>
      <c r="HE156" s="40"/>
      <c r="HF156" s="40"/>
      <c r="HG156" s="40"/>
      <c r="HH156" s="40"/>
      <c r="HI156" s="40"/>
      <c r="HJ156" s="40"/>
      <c r="HK156" s="40"/>
      <c r="HL156" s="40"/>
      <c r="HM156" s="40"/>
      <c r="HN156" s="40"/>
      <c r="HO156" s="40"/>
      <c r="HP156" s="40"/>
      <c r="HQ156" s="40"/>
      <c r="HR156" s="40"/>
      <c r="HS156" s="40"/>
      <c r="HT156" s="40"/>
      <c r="HU156" s="40"/>
      <c r="HV156" s="40"/>
      <c r="HW156" s="40"/>
      <c r="HX156" s="40"/>
      <c r="HY156" s="40"/>
      <c r="HZ156" s="40"/>
      <c r="IA156" s="40"/>
      <c r="IB156" s="40"/>
      <c r="IC156" s="40"/>
      <c r="ID156" s="40"/>
      <c r="IE156" s="40"/>
      <c r="IF156" s="40"/>
      <c r="IG156" s="40"/>
      <c r="IH156" s="40"/>
      <c r="II156" s="40"/>
      <c r="IJ156" s="40"/>
      <c r="IK156" s="40"/>
      <c r="IL156" s="40"/>
      <c r="IM156" s="40"/>
      <c r="IN156" s="40"/>
      <c r="IO156" s="40"/>
      <c r="IP156" s="40"/>
      <c r="IQ156" s="40"/>
      <c r="IR156" s="40"/>
      <c r="IS156" s="40"/>
      <c r="IT156" s="40"/>
      <c r="IU156" s="40"/>
      <c r="IV156" s="40"/>
      <c r="IW156" s="40"/>
      <c r="IX156" s="40"/>
      <c r="IY156" s="40"/>
      <c r="IZ156" s="40"/>
      <c r="JA156" s="40"/>
      <c r="JB156" s="40"/>
      <c r="JC156" s="40"/>
      <c r="JD156" s="40"/>
      <c r="JE156" s="40"/>
      <c r="JF156" s="40"/>
      <c r="JG156" s="40"/>
      <c r="JH156" s="40"/>
      <c r="JI156" s="40"/>
      <c r="JJ156" s="40"/>
      <c r="JK156" s="40"/>
      <c r="JL156" s="40"/>
      <c r="JM156" s="40"/>
      <c r="JN156" s="40"/>
      <c r="JO156" s="40"/>
    </row>
    <row r="157" spans="1:275" s="42" customFormat="1" x14ac:dyDescent="0.2">
      <c r="A157" s="42" t="s">
        <v>280</v>
      </c>
      <c r="B157" s="42" t="s">
        <v>116</v>
      </c>
      <c r="C157" s="42" t="s">
        <v>117</v>
      </c>
      <c r="D157" s="44">
        <v>0.805916571314228</v>
      </c>
      <c r="E157" s="44">
        <v>0.82691657131422802</v>
      </c>
      <c r="F157" s="44">
        <v>0.82691657131422802</v>
      </c>
      <c r="G157" s="63">
        <v>0.82691657131422802</v>
      </c>
      <c r="H157" s="64">
        <v>13</v>
      </c>
      <c r="I157" s="66" t="s">
        <v>79</v>
      </c>
    </row>
    <row r="158" spans="1:275" s="42" customFormat="1" x14ac:dyDescent="0.2">
      <c r="A158" s="42" t="s">
        <v>552</v>
      </c>
      <c r="B158" s="42" t="s">
        <v>530</v>
      </c>
      <c r="C158" s="42" t="s">
        <v>531</v>
      </c>
      <c r="D158" s="44"/>
      <c r="E158" s="44"/>
      <c r="F158" s="44"/>
      <c r="G158" s="63">
        <v>0.82581876315102454</v>
      </c>
      <c r="H158" s="64">
        <v>17</v>
      </c>
      <c r="I158" s="63" t="s">
        <v>79</v>
      </c>
    </row>
    <row r="159" spans="1:275" s="42" customFormat="1" x14ac:dyDescent="0.2">
      <c r="A159" s="42" t="s">
        <v>552</v>
      </c>
      <c r="B159" s="42" t="s">
        <v>464</v>
      </c>
      <c r="C159" s="42" t="s">
        <v>463</v>
      </c>
      <c r="D159" s="44"/>
      <c r="E159" s="44"/>
      <c r="F159" s="44"/>
      <c r="G159" s="63">
        <v>0.82405900731019222</v>
      </c>
      <c r="H159" s="64">
        <v>18</v>
      </c>
      <c r="I159" s="63" t="s">
        <v>79</v>
      </c>
      <c r="J159" s="42" t="s">
        <v>553</v>
      </c>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c r="BX159" s="40"/>
      <c r="BY159" s="40"/>
      <c r="BZ159" s="40"/>
      <c r="CA159" s="40"/>
      <c r="CB159" s="40"/>
      <c r="CC159" s="40"/>
      <c r="CD159" s="40"/>
      <c r="CE159" s="40"/>
      <c r="CF159" s="40"/>
      <c r="CG159" s="40"/>
      <c r="CH159" s="40"/>
      <c r="CI159" s="40"/>
      <c r="CJ159" s="40"/>
      <c r="CK159" s="40"/>
      <c r="CL159" s="40"/>
      <c r="CM159" s="40"/>
      <c r="CN159" s="40"/>
      <c r="CO159" s="40"/>
      <c r="CP159" s="40"/>
      <c r="CQ159" s="40"/>
      <c r="CR159" s="40"/>
      <c r="CS159" s="40"/>
      <c r="CT159" s="40"/>
      <c r="CU159" s="40"/>
      <c r="CV159" s="40"/>
      <c r="CW159" s="40"/>
      <c r="CX159" s="40"/>
      <c r="CY159" s="40"/>
      <c r="CZ159" s="40"/>
      <c r="DA159" s="40"/>
      <c r="DB159" s="40"/>
      <c r="DC159" s="40"/>
      <c r="DD159" s="40"/>
      <c r="DE159" s="40"/>
      <c r="DF159" s="40"/>
      <c r="DG159" s="40"/>
      <c r="DH159" s="40"/>
      <c r="DI159" s="40"/>
      <c r="DJ159" s="40"/>
      <c r="DK159" s="40"/>
      <c r="DL159" s="40"/>
      <c r="DM159" s="40"/>
      <c r="DN159" s="40"/>
      <c r="DO159" s="40"/>
      <c r="DP159" s="40"/>
      <c r="DQ159" s="40"/>
      <c r="DR159" s="40"/>
      <c r="DS159" s="40"/>
      <c r="DT159" s="40"/>
      <c r="DU159" s="40"/>
      <c r="DV159" s="40"/>
      <c r="DW159" s="40"/>
      <c r="DX159" s="40"/>
      <c r="DY159" s="40"/>
      <c r="DZ159" s="40"/>
      <c r="EA159" s="40"/>
      <c r="EB159" s="40"/>
      <c r="EC159" s="40"/>
      <c r="ED159" s="40"/>
      <c r="EE159" s="40"/>
      <c r="EF159" s="40"/>
      <c r="EG159" s="40"/>
      <c r="EH159" s="40"/>
      <c r="EI159" s="40"/>
      <c r="EJ159" s="40"/>
      <c r="EK159" s="40"/>
      <c r="EL159" s="40"/>
      <c r="EM159" s="40"/>
      <c r="EN159" s="40"/>
      <c r="EO159" s="40"/>
      <c r="EP159" s="40"/>
      <c r="EQ159" s="40"/>
      <c r="ER159" s="40"/>
      <c r="ES159" s="40"/>
      <c r="ET159" s="40"/>
      <c r="EU159" s="40"/>
      <c r="EV159" s="40"/>
      <c r="EW159" s="40"/>
      <c r="EX159" s="40"/>
      <c r="EY159" s="40"/>
      <c r="EZ159" s="40"/>
      <c r="FA159" s="40"/>
      <c r="FB159" s="40"/>
      <c r="FC159" s="40"/>
      <c r="FD159" s="40"/>
      <c r="FE159" s="40"/>
      <c r="FF159" s="40"/>
      <c r="FG159" s="40"/>
      <c r="FH159" s="40"/>
      <c r="FI159" s="40"/>
      <c r="FJ159" s="40"/>
      <c r="FK159" s="40"/>
      <c r="FL159" s="40"/>
      <c r="FM159" s="40"/>
      <c r="FN159" s="40"/>
      <c r="FO159" s="40"/>
      <c r="FP159" s="40"/>
      <c r="FQ159" s="40"/>
      <c r="FR159" s="40"/>
      <c r="FS159" s="40"/>
      <c r="FT159" s="40"/>
      <c r="FU159" s="40"/>
      <c r="FV159" s="40"/>
      <c r="FW159" s="40"/>
      <c r="FX159" s="40"/>
      <c r="FY159" s="40"/>
      <c r="FZ159" s="40"/>
      <c r="GA159" s="40"/>
      <c r="GB159" s="40"/>
      <c r="GC159" s="40"/>
      <c r="GD159" s="40"/>
      <c r="GE159" s="40"/>
      <c r="GF159" s="40"/>
      <c r="GG159" s="40"/>
      <c r="GH159" s="40"/>
      <c r="GI159" s="40"/>
      <c r="GJ159" s="40"/>
      <c r="GK159" s="40"/>
      <c r="GL159" s="40"/>
      <c r="GM159" s="40"/>
      <c r="GN159" s="40"/>
      <c r="GO159" s="40"/>
      <c r="GP159" s="40"/>
      <c r="GQ159" s="40"/>
      <c r="GR159" s="40"/>
      <c r="GS159" s="40"/>
      <c r="GT159" s="40"/>
      <c r="GU159" s="40"/>
      <c r="GV159" s="40"/>
      <c r="GW159" s="40"/>
      <c r="GX159" s="40"/>
      <c r="GY159" s="40"/>
      <c r="GZ159" s="40"/>
      <c r="HA159" s="40"/>
      <c r="HB159" s="40"/>
      <c r="HC159" s="40"/>
      <c r="HD159" s="40"/>
      <c r="HE159" s="40"/>
      <c r="HF159" s="40"/>
      <c r="HG159" s="40"/>
      <c r="HH159" s="40"/>
      <c r="HI159" s="40"/>
      <c r="HJ159" s="40"/>
      <c r="HK159" s="40"/>
      <c r="HL159" s="40"/>
      <c r="HM159" s="40"/>
      <c r="HN159" s="40"/>
      <c r="HO159" s="40"/>
      <c r="HP159" s="40"/>
      <c r="HQ159" s="40"/>
      <c r="HR159" s="40"/>
      <c r="HS159" s="40"/>
      <c r="HT159" s="40"/>
      <c r="HU159" s="40"/>
      <c r="HV159" s="40"/>
      <c r="HW159" s="40"/>
      <c r="HX159" s="40"/>
      <c r="HY159" s="40"/>
      <c r="HZ159" s="40"/>
      <c r="IA159" s="40"/>
      <c r="IB159" s="40"/>
      <c r="IC159" s="40"/>
      <c r="ID159" s="40"/>
      <c r="IE159" s="40"/>
      <c r="IF159" s="40"/>
      <c r="IG159" s="40"/>
      <c r="IH159" s="40"/>
      <c r="II159" s="40"/>
      <c r="IJ159" s="40"/>
      <c r="IK159" s="40"/>
      <c r="IL159" s="40"/>
      <c r="IM159" s="40"/>
      <c r="IN159" s="40"/>
      <c r="IO159" s="40"/>
      <c r="IP159" s="40"/>
      <c r="IQ159" s="40"/>
      <c r="IR159" s="40"/>
      <c r="IS159" s="40"/>
      <c r="IT159" s="40"/>
      <c r="IU159" s="40"/>
      <c r="IV159" s="40"/>
      <c r="IW159" s="40"/>
      <c r="IX159" s="40"/>
      <c r="IY159" s="40"/>
      <c r="IZ159" s="40"/>
      <c r="JA159" s="40"/>
      <c r="JB159" s="40"/>
      <c r="JC159" s="40"/>
      <c r="JD159" s="40"/>
      <c r="JE159" s="40"/>
      <c r="JF159" s="40"/>
      <c r="JG159" s="40"/>
      <c r="JH159" s="40"/>
      <c r="JI159" s="40"/>
      <c r="JJ159" s="40"/>
      <c r="JK159" s="40"/>
      <c r="JL159" s="40"/>
      <c r="JM159" s="40"/>
      <c r="JN159" s="40"/>
      <c r="JO159" s="40"/>
    </row>
    <row r="160" spans="1:275" s="42" customFormat="1" x14ac:dyDescent="0.2">
      <c r="A160" s="42" t="s">
        <v>372</v>
      </c>
      <c r="B160" s="42" t="s">
        <v>321</v>
      </c>
      <c r="C160" s="42" t="s">
        <v>322</v>
      </c>
      <c r="D160" s="45">
        <v>0.82135608378598768</v>
      </c>
      <c r="E160" s="45">
        <v>0.82135608378598768</v>
      </c>
      <c r="F160" s="45">
        <v>0.82135608378598768</v>
      </c>
      <c r="G160" s="67">
        <v>0.82135608378598768</v>
      </c>
      <c r="H160" s="64">
        <v>17</v>
      </c>
      <c r="I160" s="66" t="s">
        <v>79</v>
      </c>
    </row>
    <row r="161" spans="1:275" s="42" customFormat="1" x14ac:dyDescent="0.2">
      <c r="A161" s="42" t="s">
        <v>552</v>
      </c>
      <c r="B161" s="42" t="s">
        <v>498</v>
      </c>
      <c r="C161" s="42" t="s">
        <v>499</v>
      </c>
      <c r="D161" s="44"/>
      <c r="E161" s="44"/>
      <c r="F161" s="44"/>
      <c r="G161" s="63">
        <v>0.82108954693570646</v>
      </c>
      <c r="H161" s="64">
        <v>19</v>
      </c>
      <c r="I161" s="63" t="s">
        <v>79</v>
      </c>
    </row>
    <row r="162" spans="1:275" s="42" customFormat="1" x14ac:dyDescent="0.2">
      <c r="A162" s="42" t="s">
        <v>279</v>
      </c>
      <c r="B162" s="42" t="s">
        <v>266</v>
      </c>
      <c r="C162" s="42" t="s">
        <v>267</v>
      </c>
      <c r="D162" s="45">
        <v>0.82064200719247893</v>
      </c>
      <c r="E162" s="45">
        <v>0.82064200719247893</v>
      </c>
      <c r="F162" s="45">
        <v>0.82064200719247893</v>
      </c>
      <c r="G162" s="67">
        <v>0.82064200719247893</v>
      </c>
      <c r="H162" s="64">
        <v>11</v>
      </c>
      <c r="I162" s="66" t="s">
        <v>79</v>
      </c>
    </row>
    <row r="163" spans="1:275" s="42" customFormat="1" x14ac:dyDescent="0.2">
      <c r="A163" s="42" t="s">
        <v>552</v>
      </c>
      <c r="B163" s="42" t="s">
        <v>454</v>
      </c>
      <c r="C163" s="42" t="s">
        <v>455</v>
      </c>
      <c r="D163" s="44"/>
      <c r="E163" s="44"/>
      <c r="F163" s="44"/>
      <c r="G163" s="63">
        <v>0.82003409016730622</v>
      </c>
      <c r="H163" s="64">
        <v>20</v>
      </c>
      <c r="I163" s="63" t="s">
        <v>79</v>
      </c>
      <c r="J163" s="42" t="s">
        <v>553</v>
      </c>
    </row>
    <row r="164" spans="1:275" s="42" customFormat="1" x14ac:dyDescent="0.2">
      <c r="A164" s="42" t="s">
        <v>419</v>
      </c>
      <c r="B164" s="44" t="s">
        <v>418</v>
      </c>
      <c r="C164" s="44" t="s">
        <v>415</v>
      </c>
      <c r="D164" s="44">
        <v>0.81978427251075581</v>
      </c>
      <c r="E164" s="44">
        <v>0.81978427251075581</v>
      </c>
      <c r="F164" s="44">
        <v>0.81978427251075581</v>
      </c>
      <c r="G164" s="63">
        <v>0.81978427251075581</v>
      </c>
      <c r="H164" s="64">
        <v>15</v>
      </c>
      <c r="I164" s="66" t="s">
        <v>79</v>
      </c>
    </row>
    <row r="165" spans="1:275" s="42" customFormat="1" x14ac:dyDescent="0.2">
      <c r="A165" s="40" t="s">
        <v>682</v>
      </c>
      <c r="B165" s="40" t="s">
        <v>613</v>
      </c>
      <c r="C165" s="40" t="s">
        <v>204</v>
      </c>
      <c r="D165" s="43"/>
      <c r="E165" s="43"/>
      <c r="F165" s="43"/>
      <c r="G165" s="84">
        <v>0.81907013224145842</v>
      </c>
      <c r="H165" s="83">
        <v>19</v>
      </c>
      <c r="I165" s="60" t="s">
        <v>79</v>
      </c>
      <c r="J165" s="40"/>
    </row>
    <row r="166" spans="1:275" s="42" customFormat="1" x14ac:dyDescent="0.2">
      <c r="A166" s="42" t="s">
        <v>278</v>
      </c>
      <c r="B166" s="42" t="s">
        <v>166</v>
      </c>
      <c r="C166" s="42" t="s">
        <v>167</v>
      </c>
      <c r="D166" s="44">
        <v>0.81773471682709953</v>
      </c>
      <c r="E166" s="44">
        <v>0.81773471682709953</v>
      </c>
      <c r="F166" s="44">
        <v>0.81773471682709953</v>
      </c>
      <c r="G166" s="63">
        <v>0.81773471682709953</v>
      </c>
      <c r="H166" s="64">
        <v>26</v>
      </c>
      <c r="I166" s="65" t="s">
        <v>79</v>
      </c>
    </row>
    <row r="167" spans="1:275" s="42" customFormat="1" x14ac:dyDescent="0.2">
      <c r="A167" s="40" t="s">
        <v>682</v>
      </c>
      <c r="B167" s="40" t="s">
        <v>651</v>
      </c>
      <c r="C167" s="40" t="s">
        <v>71</v>
      </c>
      <c r="D167" s="43"/>
      <c r="E167" s="43"/>
      <c r="F167" s="43"/>
      <c r="G167" s="84">
        <v>0.81576147001233579</v>
      </c>
      <c r="H167" s="83">
        <v>20</v>
      </c>
      <c r="I167" s="60" t="s">
        <v>79</v>
      </c>
      <c r="J167" s="40"/>
    </row>
    <row r="168" spans="1:275" s="42" customFormat="1" x14ac:dyDescent="0.2">
      <c r="A168" s="42" t="s">
        <v>280</v>
      </c>
      <c r="B168" s="42" t="s">
        <v>66</v>
      </c>
      <c r="C168" s="42" t="s">
        <v>71</v>
      </c>
      <c r="D168" s="44">
        <v>0.81072380560643509</v>
      </c>
      <c r="E168" s="44">
        <v>0.81072380560643509</v>
      </c>
      <c r="F168" s="44">
        <v>0.81072380560643509</v>
      </c>
      <c r="G168" s="63">
        <v>0.81072380560643509</v>
      </c>
      <c r="H168" s="64">
        <v>12</v>
      </c>
      <c r="I168" s="66" t="s">
        <v>77</v>
      </c>
    </row>
    <row r="169" spans="1:275" s="42" customFormat="1" x14ac:dyDescent="0.2">
      <c r="A169" s="42" t="s">
        <v>278</v>
      </c>
      <c r="B169" s="42" t="s">
        <v>163</v>
      </c>
      <c r="C169" s="42" t="s">
        <v>143</v>
      </c>
      <c r="D169" s="44">
        <v>0.80951251158699711</v>
      </c>
      <c r="E169" s="44">
        <v>0.80951251158699711</v>
      </c>
      <c r="F169" s="44">
        <v>0.80951251158699711</v>
      </c>
      <c r="G169" s="63">
        <v>0.80951251158699711</v>
      </c>
      <c r="H169" s="64">
        <v>27</v>
      </c>
      <c r="I169" s="65" t="s">
        <v>77</v>
      </c>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40"/>
      <c r="BH169" s="40"/>
      <c r="BI169" s="40"/>
      <c r="BJ169" s="40"/>
      <c r="BK169" s="40"/>
      <c r="BL169" s="40"/>
      <c r="BM169" s="40"/>
      <c r="BN169" s="40"/>
      <c r="BO169" s="40"/>
      <c r="BP169" s="40"/>
      <c r="BQ169" s="40"/>
      <c r="BR169" s="40"/>
      <c r="BS169" s="40"/>
      <c r="BT169" s="40"/>
      <c r="BU169" s="40"/>
      <c r="BV169" s="40"/>
      <c r="BW169" s="40"/>
      <c r="BX169" s="40"/>
      <c r="BY169" s="40"/>
      <c r="BZ169" s="40"/>
      <c r="CA169" s="40"/>
      <c r="CB169" s="40"/>
      <c r="CC169" s="40"/>
      <c r="CD169" s="40"/>
      <c r="CE169" s="40"/>
      <c r="CF169" s="40"/>
      <c r="CG169" s="40"/>
      <c r="CH169" s="40"/>
      <c r="CI169" s="40"/>
      <c r="CJ169" s="40"/>
      <c r="CK169" s="40"/>
      <c r="CL169" s="40"/>
      <c r="CM169" s="40"/>
      <c r="CN169" s="40"/>
      <c r="CO169" s="40"/>
      <c r="CP169" s="40"/>
      <c r="CQ169" s="40"/>
      <c r="CR169" s="40"/>
      <c r="CS169" s="40"/>
      <c r="CT169" s="40"/>
      <c r="CU169" s="40"/>
      <c r="CV169" s="40"/>
      <c r="CW169" s="40"/>
      <c r="CX169" s="40"/>
      <c r="CY169" s="40"/>
      <c r="CZ169" s="40"/>
      <c r="DA169" s="40"/>
      <c r="DB169" s="40"/>
      <c r="DC169" s="40"/>
      <c r="DD169" s="40"/>
      <c r="DE169" s="40"/>
      <c r="DF169" s="40"/>
      <c r="DG169" s="40"/>
      <c r="DH169" s="40"/>
      <c r="DI169" s="40"/>
      <c r="DJ169" s="40"/>
      <c r="DK169" s="40"/>
      <c r="DL169" s="40"/>
      <c r="DM169" s="40"/>
      <c r="DN169" s="40"/>
      <c r="DO169" s="40"/>
      <c r="DP169" s="40"/>
      <c r="DQ169" s="40"/>
      <c r="DR169" s="40"/>
      <c r="DS169" s="40"/>
      <c r="DT169" s="40"/>
      <c r="DU169" s="40"/>
      <c r="DV169" s="40"/>
      <c r="DW169" s="40"/>
      <c r="DX169" s="40"/>
      <c r="DY169" s="40"/>
      <c r="DZ169" s="40"/>
      <c r="EA169" s="40"/>
      <c r="EB169" s="40"/>
      <c r="EC169" s="40"/>
      <c r="ED169" s="40"/>
      <c r="EE169" s="40"/>
      <c r="EF169" s="40"/>
      <c r="EG169" s="40"/>
      <c r="EH169" s="40"/>
      <c r="EI169" s="40"/>
      <c r="EJ169" s="40"/>
      <c r="EK169" s="40"/>
      <c r="EL169" s="40"/>
      <c r="EM169" s="40"/>
      <c r="EN169" s="40"/>
      <c r="EO169" s="40"/>
      <c r="EP169" s="40"/>
      <c r="EQ169" s="40"/>
      <c r="ER169" s="40"/>
      <c r="ES169" s="40"/>
      <c r="ET169" s="40"/>
      <c r="EU169" s="40"/>
      <c r="EV169" s="40"/>
      <c r="EW169" s="40"/>
      <c r="EX169" s="40"/>
      <c r="EY169" s="40"/>
      <c r="EZ169" s="40"/>
      <c r="FA169" s="40"/>
      <c r="FB169" s="40"/>
      <c r="FC169" s="40"/>
      <c r="FD169" s="40"/>
      <c r="FE169" s="40"/>
      <c r="FF169" s="40"/>
      <c r="FG169" s="40"/>
      <c r="FH169" s="40"/>
      <c r="FI169" s="40"/>
      <c r="FJ169" s="40"/>
      <c r="FK169" s="40"/>
      <c r="FL169" s="40"/>
      <c r="FM169" s="40"/>
      <c r="FN169" s="40"/>
      <c r="FO169" s="40"/>
      <c r="FP169" s="40"/>
      <c r="FQ169" s="40"/>
      <c r="FR169" s="40"/>
      <c r="FS169" s="40"/>
      <c r="FT169" s="40"/>
      <c r="FU169" s="40"/>
      <c r="FV169" s="40"/>
      <c r="FW169" s="40"/>
      <c r="FX169" s="40"/>
      <c r="FY169" s="40"/>
      <c r="FZ169" s="40"/>
      <c r="GA169" s="40"/>
      <c r="GB169" s="40"/>
      <c r="GC169" s="40"/>
      <c r="GD169" s="40"/>
      <c r="GE169" s="40"/>
      <c r="GF169" s="40"/>
      <c r="GG169" s="40"/>
      <c r="GH169" s="40"/>
      <c r="GI169" s="40"/>
      <c r="GJ169" s="40"/>
      <c r="GK169" s="40"/>
      <c r="GL169" s="40"/>
      <c r="GM169" s="40"/>
      <c r="GN169" s="40"/>
      <c r="GO169" s="40"/>
      <c r="GP169" s="40"/>
      <c r="GQ169" s="40"/>
      <c r="GR169" s="40"/>
      <c r="GS169" s="40"/>
      <c r="GT169" s="40"/>
      <c r="GU169" s="40"/>
      <c r="GV169" s="40"/>
      <c r="GW169" s="40"/>
      <c r="GX169" s="40"/>
      <c r="GY169" s="40"/>
      <c r="GZ169" s="40"/>
      <c r="HA169" s="40"/>
      <c r="HB169" s="40"/>
      <c r="HC169" s="40"/>
      <c r="HD169" s="40"/>
      <c r="HE169" s="40"/>
      <c r="HF169" s="40"/>
      <c r="HG169" s="40"/>
      <c r="HH169" s="40"/>
      <c r="HI169" s="40"/>
      <c r="HJ169" s="40"/>
      <c r="HK169" s="40"/>
      <c r="HL169" s="40"/>
      <c r="HM169" s="40"/>
      <c r="HN169" s="40"/>
      <c r="HO169" s="40"/>
      <c r="HP169" s="40"/>
      <c r="HQ169" s="40"/>
      <c r="HR169" s="40"/>
      <c r="HS169" s="40"/>
      <c r="HT169" s="40"/>
      <c r="HU169" s="40"/>
      <c r="HV169" s="40"/>
      <c r="HW169" s="40"/>
      <c r="HX169" s="40"/>
      <c r="HY169" s="40"/>
      <c r="HZ169" s="40"/>
      <c r="IA169" s="40"/>
      <c r="IB169" s="40"/>
      <c r="IC169" s="40"/>
      <c r="ID169" s="40"/>
      <c r="IE169" s="40"/>
      <c r="IF169" s="40"/>
      <c r="IG169" s="40"/>
      <c r="IH169" s="40"/>
      <c r="II169" s="40"/>
      <c r="IJ169" s="40"/>
      <c r="IK169" s="40"/>
      <c r="IL169" s="40"/>
      <c r="IM169" s="40"/>
      <c r="IN169" s="40"/>
      <c r="IO169" s="40"/>
      <c r="IP169" s="40"/>
      <c r="IQ169" s="40"/>
      <c r="IR169" s="40"/>
      <c r="IS169" s="40"/>
      <c r="IT169" s="40"/>
      <c r="IU169" s="40"/>
      <c r="IV169" s="40"/>
      <c r="IW169" s="40"/>
      <c r="IX169" s="40"/>
      <c r="IY169" s="40"/>
      <c r="IZ169" s="40"/>
      <c r="JA169" s="40"/>
      <c r="JB169" s="40"/>
      <c r="JC169" s="40"/>
      <c r="JD169" s="40"/>
      <c r="JE169" s="40"/>
      <c r="JF169" s="40"/>
      <c r="JG169" s="40"/>
      <c r="JH169" s="40"/>
      <c r="JI169" s="40"/>
      <c r="JJ169" s="40"/>
      <c r="JK169" s="40"/>
      <c r="JL169" s="40"/>
      <c r="JM169" s="40"/>
      <c r="JN169" s="40"/>
      <c r="JO169" s="40"/>
    </row>
    <row r="170" spans="1:275" s="42" customFormat="1" x14ac:dyDescent="0.2">
      <c r="A170" s="40" t="s">
        <v>682</v>
      </c>
      <c r="B170" s="40" t="s">
        <v>664</v>
      </c>
      <c r="C170" s="40" t="s">
        <v>506</v>
      </c>
      <c r="D170" s="43"/>
      <c r="E170" s="43"/>
      <c r="F170" s="43"/>
      <c r="G170" s="84">
        <v>0.80639500812616638</v>
      </c>
      <c r="H170" s="83">
        <v>21</v>
      </c>
      <c r="I170" s="60" t="s">
        <v>77</v>
      </c>
      <c r="J170" s="40"/>
    </row>
    <row r="171" spans="1:275" s="42" customFormat="1" x14ac:dyDescent="0.2">
      <c r="A171" s="42" t="s">
        <v>419</v>
      </c>
      <c r="B171" s="44" t="s">
        <v>405</v>
      </c>
      <c r="C171" s="44" t="s">
        <v>34</v>
      </c>
      <c r="D171" s="44">
        <v>0.80623108093155804</v>
      </c>
      <c r="E171" s="44">
        <v>0.80623108093155804</v>
      </c>
      <c r="F171" s="44">
        <v>0.80623108093155804</v>
      </c>
      <c r="G171" s="63">
        <v>0.80623108093155804</v>
      </c>
      <c r="H171" s="64">
        <v>16</v>
      </c>
      <c r="I171" s="66" t="s">
        <v>77</v>
      </c>
    </row>
    <row r="172" spans="1:275" s="42" customFormat="1" x14ac:dyDescent="0.2">
      <c r="A172" s="42" t="s">
        <v>279</v>
      </c>
      <c r="B172" s="42" t="s">
        <v>264</v>
      </c>
      <c r="C172" s="42" t="s">
        <v>265</v>
      </c>
      <c r="D172" s="45">
        <v>0.78946825194343062</v>
      </c>
      <c r="E172" s="45">
        <v>0.80546825194343064</v>
      </c>
      <c r="F172" s="45">
        <v>0.80546825194343064</v>
      </c>
      <c r="G172" s="67">
        <v>0.80546825194343064</v>
      </c>
      <c r="H172" s="64">
        <v>12</v>
      </c>
      <c r="I172" s="66" t="s">
        <v>79</v>
      </c>
    </row>
    <row r="173" spans="1:275" s="42" customFormat="1" x14ac:dyDescent="0.2">
      <c r="A173" s="42" t="s">
        <v>278</v>
      </c>
      <c r="B173" s="42" t="s">
        <v>188</v>
      </c>
      <c r="C173" s="42" t="s">
        <v>85</v>
      </c>
      <c r="D173" s="44">
        <v>0.80276862183259101</v>
      </c>
      <c r="E173" s="44">
        <v>0.80276862183259101</v>
      </c>
      <c r="F173" s="44">
        <v>0.80276862183259101</v>
      </c>
      <c r="G173" s="63">
        <v>0.80276862183259101</v>
      </c>
      <c r="H173" s="64">
        <v>28</v>
      </c>
      <c r="I173" s="65" t="s">
        <v>77</v>
      </c>
    </row>
    <row r="174" spans="1:275" s="42" customFormat="1" x14ac:dyDescent="0.2">
      <c r="A174" s="42" t="s">
        <v>280</v>
      </c>
      <c r="B174" s="42" t="s">
        <v>27</v>
      </c>
      <c r="C174" s="42" t="s">
        <v>28</v>
      </c>
      <c r="D174" s="44">
        <v>0.8010107154639301</v>
      </c>
      <c r="E174" s="44">
        <v>0.8010107154639301</v>
      </c>
      <c r="F174" s="44">
        <v>0.8010107154639301</v>
      </c>
      <c r="G174" s="63">
        <v>0.8010107154639301</v>
      </c>
      <c r="H174" s="64">
        <v>13</v>
      </c>
      <c r="I174" s="66" t="s">
        <v>77</v>
      </c>
    </row>
    <row r="175" spans="1:275" s="42" customFormat="1" x14ac:dyDescent="0.2">
      <c r="A175" s="42" t="s">
        <v>280</v>
      </c>
      <c r="B175" s="42" t="s">
        <v>104</v>
      </c>
      <c r="C175" s="42" t="s">
        <v>105</v>
      </c>
      <c r="D175" s="44">
        <v>0.800788738664449</v>
      </c>
      <c r="E175" s="44">
        <v>0.800788738664449</v>
      </c>
      <c r="F175" s="44">
        <v>0.800788738664449</v>
      </c>
      <c r="G175" s="63">
        <v>0.800788738664449</v>
      </c>
      <c r="H175" s="64">
        <v>14</v>
      </c>
      <c r="I175" s="66" t="s">
        <v>77</v>
      </c>
    </row>
    <row r="176" spans="1:275" s="42" customFormat="1" x14ac:dyDescent="0.2">
      <c r="A176" s="42" t="s">
        <v>552</v>
      </c>
      <c r="B176" s="42" t="s">
        <v>477</v>
      </c>
      <c r="C176" s="42" t="s">
        <v>478</v>
      </c>
      <c r="D176" s="44"/>
      <c r="E176" s="44"/>
      <c r="F176" s="44"/>
      <c r="G176" s="63">
        <v>0.80039094752402851</v>
      </c>
      <c r="H176" s="64">
        <v>21</v>
      </c>
      <c r="I176" s="63" t="s">
        <v>77</v>
      </c>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40"/>
      <c r="BH176" s="40"/>
      <c r="BI176" s="40"/>
      <c r="BJ176" s="40"/>
      <c r="BK176" s="40"/>
      <c r="BL176" s="40"/>
      <c r="BM176" s="40"/>
      <c r="BN176" s="40"/>
      <c r="BO176" s="40"/>
      <c r="BP176" s="40"/>
      <c r="BQ176" s="40"/>
      <c r="BR176" s="40"/>
      <c r="BS176" s="40"/>
      <c r="BT176" s="40"/>
      <c r="BU176" s="40"/>
      <c r="BV176" s="40"/>
      <c r="BW176" s="40"/>
      <c r="BX176" s="40"/>
      <c r="BY176" s="40"/>
      <c r="BZ176" s="40"/>
      <c r="CA176" s="40"/>
      <c r="CB176" s="40"/>
      <c r="CC176" s="40"/>
      <c r="CD176" s="40"/>
      <c r="CE176" s="40"/>
      <c r="CF176" s="40"/>
      <c r="CG176" s="40"/>
      <c r="CH176" s="40"/>
      <c r="CI176" s="40"/>
      <c r="CJ176" s="40"/>
      <c r="CK176" s="40"/>
      <c r="CL176" s="40"/>
      <c r="CM176" s="40"/>
      <c r="CN176" s="40"/>
      <c r="CO176" s="40"/>
      <c r="CP176" s="40"/>
      <c r="CQ176" s="40"/>
      <c r="CR176" s="40"/>
      <c r="CS176" s="40"/>
      <c r="CT176" s="40"/>
      <c r="CU176" s="40"/>
      <c r="CV176" s="40"/>
      <c r="CW176" s="40"/>
      <c r="CX176" s="40"/>
      <c r="CY176" s="40"/>
      <c r="CZ176" s="40"/>
      <c r="DA176" s="40"/>
      <c r="DB176" s="40"/>
      <c r="DC176" s="40"/>
      <c r="DD176" s="40"/>
      <c r="DE176" s="40"/>
      <c r="DF176" s="40"/>
      <c r="DG176" s="40"/>
      <c r="DH176" s="40"/>
      <c r="DI176" s="40"/>
      <c r="DJ176" s="40"/>
      <c r="DK176" s="40"/>
      <c r="DL176" s="40"/>
      <c r="DM176" s="40"/>
      <c r="DN176" s="40"/>
      <c r="DO176" s="40"/>
      <c r="DP176" s="40"/>
      <c r="DQ176" s="40"/>
      <c r="DR176" s="40"/>
      <c r="DS176" s="40"/>
      <c r="DT176" s="40"/>
      <c r="DU176" s="40"/>
      <c r="DV176" s="40"/>
      <c r="DW176" s="40"/>
      <c r="DX176" s="40"/>
      <c r="DY176" s="40"/>
      <c r="DZ176" s="40"/>
      <c r="EA176" s="40"/>
      <c r="EB176" s="40"/>
      <c r="EC176" s="40"/>
      <c r="ED176" s="40"/>
      <c r="EE176" s="40"/>
      <c r="EF176" s="40"/>
      <c r="EG176" s="40"/>
      <c r="EH176" s="40"/>
      <c r="EI176" s="40"/>
      <c r="EJ176" s="40"/>
      <c r="EK176" s="40"/>
      <c r="EL176" s="40"/>
      <c r="EM176" s="40"/>
      <c r="EN176" s="40"/>
      <c r="EO176" s="40"/>
      <c r="EP176" s="40"/>
      <c r="EQ176" s="40"/>
      <c r="ER176" s="40"/>
      <c r="ES176" s="40"/>
      <c r="ET176" s="40"/>
      <c r="EU176" s="40"/>
      <c r="EV176" s="40"/>
      <c r="EW176" s="40"/>
      <c r="EX176" s="40"/>
      <c r="EY176" s="40"/>
      <c r="EZ176" s="40"/>
      <c r="FA176" s="40"/>
      <c r="FB176" s="40"/>
      <c r="FC176" s="40"/>
      <c r="FD176" s="40"/>
      <c r="FE176" s="40"/>
      <c r="FF176" s="40"/>
      <c r="FG176" s="40"/>
      <c r="FH176" s="40"/>
      <c r="FI176" s="40"/>
      <c r="FJ176" s="40"/>
      <c r="FK176" s="40"/>
      <c r="FL176" s="40"/>
      <c r="FM176" s="40"/>
      <c r="FN176" s="40"/>
      <c r="FO176" s="40"/>
      <c r="FP176" s="40"/>
      <c r="FQ176" s="40"/>
      <c r="FR176" s="40"/>
      <c r="FS176" s="40"/>
      <c r="FT176" s="40"/>
      <c r="FU176" s="40"/>
      <c r="FV176" s="40"/>
      <c r="FW176" s="40"/>
      <c r="FX176" s="40"/>
      <c r="FY176" s="40"/>
      <c r="FZ176" s="40"/>
      <c r="GA176" s="40"/>
      <c r="GB176" s="40"/>
      <c r="GC176" s="40"/>
      <c r="GD176" s="40"/>
      <c r="GE176" s="40"/>
      <c r="GF176" s="40"/>
      <c r="GG176" s="40"/>
      <c r="GH176" s="40"/>
      <c r="GI176" s="40"/>
      <c r="GJ176" s="40"/>
      <c r="GK176" s="40"/>
      <c r="GL176" s="40"/>
      <c r="GM176" s="40"/>
      <c r="GN176" s="40"/>
      <c r="GO176" s="40"/>
      <c r="GP176" s="40"/>
      <c r="GQ176" s="40"/>
      <c r="GR176" s="40"/>
      <c r="GS176" s="40"/>
      <c r="GT176" s="40"/>
      <c r="GU176" s="40"/>
      <c r="GV176" s="40"/>
      <c r="GW176" s="40"/>
      <c r="GX176" s="40"/>
      <c r="GY176" s="40"/>
      <c r="GZ176" s="40"/>
      <c r="HA176" s="40"/>
      <c r="HB176" s="40"/>
      <c r="HC176" s="40"/>
      <c r="HD176" s="40"/>
      <c r="HE176" s="40"/>
      <c r="HF176" s="40"/>
      <c r="HG176" s="40"/>
      <c r="HH176" s="40"/>
      <c r="HI176" s="40"/>
      <c r="HJ176" s="40"/>
      <c r="HK176" s="40"/>
      <c r="HL176" s="40"/>
      <c r="HM176" s="40"/>
      <c r="HN176" s="40"/>
      <c r="HO176" s="40"/>
      <c r="HP176" s="40"/>
      <c r="HQ176" s="40"/>
      <c r="HR176" s="40"/>
      <c r="HS176" s="40"/>
      <c r="HT176" s="40"/>
      <c r="HU176" s="40"/>
      <c r="HV176" s="40"/>
      <c r="HW176" s="40"/>
      <c r="HX176" s="40"/>
      <c r="HY176" s="40"/>
      <c r="HZ176" s="40"/>
      <c r="IA176" s="40"/>
      <c r="IB176" s="40"/>
      <c r="IC176" s="40"/>
      <c r="ID176" s="40"/>
      <c r="IE176" s="40"/>
      <c r="IF176" s="40"/>
      <c r="IG176" s="40"/>
      <c r="IH176" s="40"/>
      <c r="II176" s="40"/>
      <c r="IJ176" s="40"/>
      <c r="IK176" s="40"/>
      <c r="IL176" s="40"/>
      <c r="IM176" s="40"/>
      <c r="IN176" s="40"/>
      <c r="IO176" s="40"/>
      <c r="IP176" s="40"/>
      <c r="IQ176" s="40"/>
      <c r="IR176" s="40"/>
      <c r="IS176" s="40"/>
      <c r="IT176" s="40"/>
      <c r="IU176" s="40"/>
      <c r="IV176" s="40"/>
      <c r="IW176" s="40"/>
      <c r="IX176" s="40"/>
      <c r="IY176" s="40"/>
      <c r="IZ176" s="40"/>
      <c r="JA176" s="40"/>
      <c r="JB176" s="40"/>
      <c r="JC176" s="40"/>
      <c r="JD176" s="40"/>
      <c r="JE176" s="40"/>
      <c r="JF176" s="40"/>
      <c r="JG176" s="40"/>
      <c r="JH176" s="40"/>
      <c r="JI176" s="40"/>
      <c r="JJ176" s="40"/>
      <c r="JK176" s="40"/>
      <c r="JL176" s="40"/>
      <c r="JM176" s="40"/>
      <c r="JN176" s="40"/>
      <c r="JO176" s="40"/>
    </row>
    <row r="177" spans="1:275" s="42" customFormat="1" x14ac:dyDescent="0.2">
      <c r="A177" s="120" t="s">
        <v>898</v>
      </c>
      <c r="B177" s="42" t="s">
        <v>692</v>
      </c>
      <c r="C177" s="42" t="s">
        <v>183</v>
      </c>
      <c r="D177" s="44"/>
      <c r="E177" s="44"/>
      <c r="F177" s="44"/>
      <c r="G177" s="44">
        <v>0.80038241585929026</v>
      </c>
      <c r="H177" s="44">
        <v>12</v>
      </c>
      <c r="I177" s="63" t="s">
        <v>77</v>
      </c>
    </row>
    <row r="178" spans="1:275" s="42" customFormat="1" x14ac:dyDescent="0.2">
      <c r="A178" s="42" t="s">
        <v>372</v>
      </c>
      <c r="B178" s="42" t="s">
        <v>333</v>
      </c>
      <c r="C178" s="42" t="s">
        <v>171</v>
      </c>
      <c r="D178" s="45">
        <v>0.78454740070766082</v>
      </c>
      <c r="E178" s="45">
        <v>0.79892975364883734</v>
      </c>
      <c r="F178" s="45">
        <v>0.79892975364883734</v>
      </c>
      <c r="G178" s="67">
        <v>0.79892975364883734</v>
      </c>
      <c r="H178" s="64">
        <v>18</v>
      </c>
      <c r="I178" s="66" t="s">
        <v>77</v>
      </c>
    </row>
    <row r="179" spans="1:275" s="42" customFormat="1" x14ac:dyDescent="0.2">
      <c r="A179" s="120" t="s">
        <v>898</v>
      </c>
      <c r="B179" s="42" t="s">
        <v>704</v>
      </c>
      <c r="C179" s="42" t="s">
        <v>531</v>
      </c>
      <c r="D179" s="44"/>
      <c r="E179" s="44"/>
      <c r="F179" s="44"/>
      <c r="G179" s="44">
        <v>0.79700625457880037</v>
      </c>
      <c r="H179" s="44">
        <v>13</v>
      </c>
      <c r="I179" s="63" t="s">
        <v>77</v>
      </c>
    </row>
    <row r="180" spans="1:275" s="42" customFormat="1" x14ac:dyDescent="0.2">
      <c r="A180" s="42" t="s">
        <v>278</v>
      </c>
      <c r="B180" s="42" t="s">
        <v>218</v>
      </c>
      <c r="C180" s="42" t="s">
        <v>115</v>
      </c>
      <c r="D180" s="44">
        <v>0.79137032294077436</v>
      </c>
      <c r="E180" s="44">
        <v>0.79637032294077437</v>
      </c>
      <c r="F180" s="44">
        <v>0.79637032294077437</v>
      </c>
      <c r="G180" s="63">
        <v>0.79637032294077437</v>
      </c>
      <c r="H180" s="64">
        <v>29</v>
      </c>
      <c r="I180" s="65" t="s">
        <v>77</v>
      </c>
    </row>
    <row r="181" spans="1:275" s="42" customFormat="1" x14ac:dyDescent="0.2">
      <c r="A181" s="42" t="s">
        <v>278</v>
      </c>
      <c r="B181" s="42" t="s">
        <v>161</v>
      </c>
      <c r="C181" s="42" t="s">
        <v>162</v>
      </c>
      <c r="D181" s="44">
        <v>0.7939478126390187</v>
      </c>
      <c r="E181" s="44">
        <v>0.7939478126390187</v>
      </c>
      <c r="F181" s="44">
        <v>0.7939478126390187</v>
      </c>
      <c r="G181" s="63">
        <v>0.7939478126390187</v>
      </c>
      <c r="H181" s="64">
        <v>30</v>
      </c>
      <c r="I181" s="65" t="s">
        <v>77</v>
      </c>
    </row>
    <row r="182" spans="1:275" s="42" customFormat="1" x14ac:dyDescent="0.2">
      <c r="A182" s="40" t="s">
        <v>682</v>
      </c>
      <c r="B182" s="40" t="s">
        <v>634</v>
      </c>
      <c r="C182" s="40" t="s">
        <v>432</v>
      </c>
      <c r="D182" s="43"/>
      <c r="E182" s="43"/>
      <c r="F182" s="43"/>
      <c r="G182" s="84">
        <v>0.79349747916015256</v>
      </c>
      <c r="H182" s="83">
        <v>22</v>
      </c>
      <c r="I182" s="60" t="s">
        <v>77</v>
      </c>
      <c r="J182" s="40"/>
    </row>
    <row r="183" spans="1:275" s="42" customFormat="1" x14ac:dyDescent="0.2">
      <c r="A183" s="42" t="s">
        <v>280</v>
      </c>
      <c r="B183" s="42" t="s">
        <v>102</v>
      </c>
      <c r="C183" s="42" t="s">
        <v>103</v>
      </c>
      <c r="D183" s="44">
        <v>0.78047885336842215</v>
      </c>
      <c r="E183" s="44">
        <v>0.79347885336842217</v>
      </c>
      <c r="F183" s="44">
        <v>0.79347885336842217</v>
      </c>
      <c r="G183" s="63">
        <v>0.79347885336842217</v>
      </c>
      <c r="H183" s="64">
        <v>15</v>
      </c>
      <c r="I183" s="66" t="s">
        <v>77</v>
      </c>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40"/>
      <c r="BH183" s="40"/>
      <c r="BI183" s="40"/>
      <c r="BJ183" s="40"/>
      <c r="BK183" s="40"/>
      <c r="BL183" s="40"/>
      <c r="BM183" s="40"/>
      <c r="BN183" s="40"/>
      <c r="BO183" s="40"/>
      <c r="BP183" s="40"/>
      <c r="BQ183" s="40"/>
      <c r="BR183" s="40"/>
      <c r="BS183" s="40"/>
      <c r="BT183" s="40"/>
      <c r="BU183" s="40"/>
      <c r="BV183" s="40"/>
      <c r="BW183" s="40"/>
      <c r="BX183" s="40"/>
      <c r="BY183" s="40"/>
      <c r="BZ183" s="40"/>
      <c r="CA183" s="40"/>
      <c r="CB183" s="40"/>
      <c r="CC183" s="40"/>
      <c r="CD183" s="40"/>
      <c r="CE183" s="40"/>
      <c r="CF183" s="40"/>
      <c r="CG183" s="40"/>
      <c r="CH183" s="40"/>
      <c r="CI183" s="40"/>
      <c r="CJ183" s="40"/>
      <c r="CK183" s="40"/>
      <c r="CL183" s="40"/>
      <c r="CM183" s="40"/>
      <c r="CN183" s="40"/>
      <c r="CO183" s="40"/>
      <c r="CP183" s="40"/>
      <c r="CQ183" s="40"/>
      <c r="CR183" s="40"/>
      <c r="CS183" s="40"/>
      <c r="CT183" s="40"/>
      <c r="CU183" s="40"/>
      <c r="CV183" s="40"/>
      <c r="CW183" s="40"/>
      <c r="CX183" s="40"/>
      <c r="CY183" s="40"/>
      <c r="CZ183" s="40"/>
      <c r="DA183" s="40"/>
      <c r="DB183" s="40"/>
      <c r="DC183" s="40"/>
      <c r="DD183" s="40"/>
      <c r="DE183" s="40"/>
      <c r="DF183" s="40"/>
      <c r="DG183" s="40"/>
      <c r="DH183" s="40"/>
      <c r="DI183" s="40"/>
      <c r="DJ183" s="40"/>
      <c r="DK183" s="40"/>
      <c r="DL183" s="40"/>
      <c r="DM183" s="40"/>
      <c r="DN183" s="40"/>
      <c r="DO183" s="40"/>
      <c r="DP183" s="40"/>
      <c r="DQ183" s="40"/>
      <c r="DR183" s="40"/>
      <c r="DS183" s="40"/>
      <c r="DT183" s="40"/>
      <c r="DU183" s="40"/>
      <c r="DV183" s="40"/>
      <c r="DW183" s="40"/>
      <c r="DX183" s="40"/>
      <c r="DY183" s="40"/>
      <c r="DZ183" s="40"/>
      <c r="EA183" s="40"/>
      <c r="EB183" s="40"/>
      <c r="EC183" s="40"/>
      <c r="ED183" s="40"/>
      <c r="EE183" s="40"/>
      <c r="EF183" s="40"/>
      <c r="EG183" s="40"/>
      <c r="EH183" s="40"/>
      <c r="EI183" s="40"/>
      <c r="EJ183" s="40"/>
      <c r="EK183" s="40"/>
      <c r="EL183" s="40"/>
      <c r="EM183" s="40"/>
      <c r="EN183" s="40"/>
      <c r="EO183" s="40"/>
      <c r="EP183" s="40"/>
      <c r="EQ183" s="40"/>
      <c r="ER183" s="40"/>
      <c r="ES183" s="40"/>
      <c r="ET183" s="40"/>
      <c r="EU183" s="40"/>
      <c r="EV183" s="40"/>
      <c r="EW183" s="40"/>
      <c r="EX183" s="40"/>
      <c r="EY183" s="40"/>
      <c r="EZ183" s="40"/>
      <c r="FA183" s="40"/>
      <c r="FB183" s="40"/>
      <c r="FC183" s="40"/>
      <c r="FD183" s="40"/>
      <c r="FE183" s="40"/>
      <c r="FF183" s="40"/>
      <c r="FG183" s="40"/>
      <c r="FH183" s="40"/>
      <c r="FI183" s="40"/>
      <c r="FJ183" s="40"/>
      <c r="FK183" s="40"/>
      <c r="FL183" s="40"/>
      <c r="FM183" s="40"/>
      <c r="FN183" s="40"/>
      <c r="FO183" s="40"/>
      <c r="FP183" s="40"/>
      <c r="FQ183" s="40"/>
      <c r="FR183" s="40"/>
      <c r="FS183" s="40"/>
      <c r="FT183" s="40"/>
      <c r="FU183" s="40"/>
      <c r="FV183" s="40"/>
      <c r="FW183" s="40"/>
      <c r="FX183" s="40"/>
      <c r="FY183" s="40"/>
      <c r="FZ183" s="40"/>
      <c r="GA183" s="40"/>
      <c r="GB183" s="40"/>
      <c r="GC183" s="40"/>
      <c r="GD183" s="40"/>
      <c r="GE183" s="40"/>
      <c r="GF183" s="40"/>
      <c r="GG183" s="40"/>
      <c r="GH183" s="40"/>
      <c r="GI183" s="40"/>
      <c r="GJ183" s="40"/>
      <c r="GK183" s="40"/>
      <c r="GL183" s="40"/>
      <c r="GM183" s="40"/>
      <c r="GN183" s="40"/>
      <c r="GO183" s="40"/>
      <c r="GP183" s="40"/>
      <c r="GQ183" s="40"/>
      <c r="GR183" s="40"/>
      <c r="GS183" s="40"/>
      <c r="GT183" s="40"/>
      <c r="GU183" s="40"/>
      <c r="GV183" s="40"/>
      <c r="GW183" s="40"/>
      <c r="GX183" s="40"/>
      <c r="GY183" s="40"/>
      <c r="GZ183" s="40"/>
      <c r="HA183" s="40"/>
      <c r="HB183" s="40"/>
      <c r="HC183" s="40"/>
      <c r="HD183" s="40"/>
      <c r="HE183" s="40"/>
      <c r="HF183" s="40"/>
      <c r="HG183" s="40"/>
      <c r="HH183" s="40"/>
      <c r="HI183" s="40"/>
      <c r="HJ183" s="40"/>
      <c r="HK183" s="40"/>
      <c r="HL183" s="40"/>
      <c r="HM183" s="40"/>
      <c r="HN183" s="40"/>
      <c r="HO183" s="40"/>
      <c r="HP183" s="40"/>
      <c r="HQ183" s="40"/>
      <c r="HR183" s="40"/>
      <c r="HS183" s="40"/>
      <c r="HT183" s="40"/>
      <c r="HU183" s="40"/>
      <c r="HV183" s="40"/>
      <c r="HW183" s="40"/>
      <c r="HX183" s="40"/>
      <c r="HY183" s="40"/>
      <c r="HZ183" s="40"/>
      <c r="IA183" s="40"/>
      <c r="IB183" s="40"/>
      <c r="IC183" s="40"/>
      <c r="ID183" s="40"/>
      <c r="IE183" s="40"/>
      <c r="IF183" s="40"/>
      <c r="IG183" s="40"/>
      <c r="IH183" s="40"/>
      <c r="II183" s="40"/>
      <c r="IJ183" s="40"/>
      <c r="IK183" s="40"/>
      <c r="IL183" s="40"/>
      <c r="IM183" s="40"/>
      <c r="IN183" s="40"/>
      <c r="IO183" s="40"/>
      <c r="IP183" s="40"/>
      <c r="IQ183" s="40"/>
      <c r="IR183" s="40"/>
      <c r="IS183" s="40"/>
      <c r="IT183" s="40"/>
      <c r="IU183" s="40"/>
      <c r="IV183" s="40"/>
      <c r="IW183" s="40"/>
      <c r="IX183" s="40"/>
      <c r="IY183" s="40"/>
      <c r="IZ183" s="40"/>
      <c r="JA183" s="40"/>
      <c r="JB183" s="40"/>
      <c r="JC183" s="40"/>
      <c r="JD183" s="40"/>
      <c r="JE183" s="40"/>
      <c r="JF183" s="40"/>
      <c r="JG183" s="40"/>
      <c r="JH183" s="40"/>
      <c r="JI183" s="40"/>
      <c r="JJ183" s="40"/>
      <c r="JK183" s="40"/>
      <c r="JL183" s="40"/>
      <c r="JM183" s="40"/>
      <c r="JN183" s="40"/>
      <c r="JO183" s="40"/>
    </row>
    <row r="184" spans="1:275" s="42" customFormat="1" x14ac:dyDescent="0.2">
      <c r="A184" s="120" t="s">
        <v>898</v>
      </c>
      <c r="B184" s="42" t="s">
        <v>711</v>
      </c>
      <c r="C184" s="42" t="s">
        <v>712</v>
      </c>
      <c r="D184" s="44"/>
      <c r="E184" s="44"/>
      <c r="F184" s="44"/>
      <c r="G184" s="44">
        <v>0.79262293191624766</v>
      </c>
      <c r="H184" s="44">
        <v>14</v>
      </c>
      <c r="I184" s="63" t="s">
        <v>77</v>
      </c>
    </row>
    <row r="185" spans="1:275" s="42" customFormat="1" x14ac:dyDescent="0.25">
      <c r="A185" s="59" t="s">
        <v>593</v>
      </c>
      <c r="B185" t="s">
        <v>568</v>
      </c>
      <c r="C185" t="s">
        <v>70</v>
      </c>
      <c r="D185" s="27"/>
      <c r="E185" s="44"/>
      <c r="F185" s="44"/>
      <c r="G185" s="71">
        <v>0.78981095647821875</v>
      </c>
      <c r="H185" s="72">
        <v>11</v>
      </c>
      <c r="I185" s="72" t="s">
        <v>77</v>
      </c>
    </row>
    <row r="186" spans="1:275" s="42" customFormat="1" x14ac:dyDescent="0.2">
      <c r="A186" s="42" t="s">
        <v>280</v>
      </c>
      <c r="B186" s="42" t="s">
        <v>106</v>
      </c>
      <c r="C186" s="42" t="s">
        <v>107</v>
      </c>
      <c r="D186" s="44">
        <v>0.78693414895828573</v>
      </c>
      <c r="E186" s="44">
        <v>0.78693414895828573</v>
      </c>
      <c r="F186" s="44">
        <v>0.78693414895828573</v>
      </c>
      <c r="G186" s="63">
        <v>0.78693414895828573</v>
      </c>
      <c r="H186" s="64">
        <v>16</v>
      </c>
      <c r="I186" s="66" t="s">
        <v>83</v>
      </c>
    </row>
    <row r="187" spans="1:275" s="42" customFormat="1" x14ac:dyDescent="0.2">
      <c r="A187" s="42" t="s">
        <v>279</v>
      </c>
      <c r="B187" s="42" t="s">
        <v>238</v>
      </c>
      <c r="C187" s="42" t="s">
        <v>239</v>
      </c>
      <c r="D187" s="45">
        <v>0.78683189144628141</v>
      </c>
      <c r="E187" s="45">
        <v>0.78683189144628141</v>
      </c>
      <c r="F187" s="45">
        <v>0.78683189144628141</v>
      </c>
      <c r="G187" s="67">
        <v>0.78683189144628141</v>
      </c>
      <c r="H187" s="64">
        <v>13</v>
      </c>
      <c r="I187" s="66" t="s">
        <v>83</v>
      </c>
    </row>
    <row r="188" spans="1:275" s="42" customFormat="1" x14ac:dyDescent="0.2">
      <c r="A188" s="42" t="s">
        <v>279</v>
      </c>
      <c r="B188" s="42" t="s">
        <v>245</v>
      </c>
      <c r="C188" s="42" t="s">
        <v>246</v>
      </c>
      <c r="D188" s="45">
        <v>0.78419342063069752</v>
      </c>
      <c r="E188" s="45">
        <v>0.78419342063069752</v>
      </c>
      <c r="F188" s="45">
        <v>0.78419342063069752</v>
      </c>
      <c r="G188" s="67">
        <v>0.78419342063069752</v>
      </c>
      <c r="H188" s="64">
        <v>14</v>
      </c>
      <c r="I188" s="66" t="s">
        <v>83</v>
      </c>
    </row>
    <row r="189" spans="1:275" s="42" customFormat="1" x14ac:dyDescent="0.2">
      <c r="A189" s="42" t="s">
        <v>372</v>
      </c>
      <c r="B189" s="42" t="s">
        <v>329</v>
      </c>
      <c r="C189" s="42" t="s">
        <v>330</v>
      </c>
      <c r="D189" s="45">
        <v>0.77561065050352784</v>
      </c>
      <c r="E189" s="45">
        <v>0.7840160559089332</v>
      </c>
      <c r="F189" s="45">
        <v>0.7840160559089332</v>
      </c>
      <c r="G189" s="67">
        <v>0.7840160559089332</v>
      </c>
      <c r="H189" s="64">
        <v>19</v>
      </c>
      <c r="I189" s="66" t="s">
        <v>83</v>
      </c>
    </row>
    <row r="190" spans="1:275" s="42" customFormat="1" x14ac:dyDescent="0.2">
      <c r="A190" s="40" t="s">
        <v>682</v>
      </c>
      <c r="B190" s="40" t="s">
        <v>662</v>
      </c>
      <c r="C190" s="40" t="s">
        <v>663</v>
      </c>
      <c r="D190" s="43"/>
      <c r="E190" s="43"/>
      <c r="F190" s="43"/>
      <c r="G190" s="84">
        <v>0.78368421433482349</v>
      </c>
      <c r="H190" s="83">
        <v>23</v>
      </c>
      <c r="I190" s="60" t="s">
        <v>83</v>
      </c>
      <c r="J190" s="40"/>
    </row>
    <row r="191" spans="1:275" s="42" customFormat="1" x14ac:dyDescent="0.2">
      <c r="A191" s="42" t="s">
        <v>280</v>
      </c>
      <c r="B191" s="42" t="s">
        <v>23</v>
      </c>
      <c r="C191" s="42" t="s">
        <v>24</v>
      </c>
      <c r="D191" s="44">
        <v>0.78333782162044507</v>
      </c>
      <c r="E191" s="44">
        <v>0.78333782162044507</v>
      </c>
      <c r="F191" s="44">
        <v>0.78333782162044507</v>
      </c>
      <c r="G191" s="63">
        <v>0.78333782162044507</v>
      </c>
      <c r="H191" s="64">
        <v>14</v>
      </c>
      <c r="I191" s="66" t="s">
        <v>83</v>
      </c>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40"/>
      <c r="BH191" s="40"/>
      <c r="BI191" s="40"/>
      <c r="BJ191" s="40"/>
      <c r="BK191" s="40"/>
      <c r="BL191" s="40"/>
      <c r="BM191" s="40"/>
      <c r="BN191" s="40"/>
      <c r="BO191" s="40"/>
      <c r="BP191" s="40"/>
      <c r="BQ191" s="40"/>
      <c r="BR191" s="40"/>
      <c r="BS191" s="40"/>
      <c r="BT191" s="40"/>
      <c r="BU191" s="40"/>
      <c r="BV191" s="40"/>
      <c r="BW191" s="40"/>
      <c r="BX191" s="40"/>
      <c r="BY191" s="40"/>
      <c r="BZ191" s="40"/>
      <c r="CA191" s="40"/>
      <c r="CB191" s="40"/>
      <c r="CC191" s="40"/>
      <c r="CD191" s="40"/>
      <c r="CE191" s="40"/>
      <c r="CF191" s="40"/>
      <c r="CG191" s="40"/>
      <c r="CH191" s="40"/>
      <c r="CI191" s="40"/>
      <c r="CJ191" s="40"/>
      <c r="CK191" s="40"/>
      <c r="CL191" s="40"/>
      <c r="CM191" s="40"/>
      <c r="CN191" s="40"/>
      <c r="CO191" s="40"/>
      <c r="CP191" s="40"/>
      <c r="CQ191" s="40"/>
      <c r="CR191" s="40"/>
      <c r="CS191" s="40"/>
      <c r="CT191" s="40"/>
      <c r="CU191" s="40"/>
      <c r="CV191" s="40"/>
      <c r="CW191" s="40"/>
      <c r="CX191" s="40"/>
      <c r="CY191" s="40"/>
      <c r="CZ191" s="40"/>
      <c r="DA191" s="40"/>
      <c r="DB191" s="40"/>
      <c r="DC191" s="40"/>
      <c r="DD191" s="40"/>
      <c r="DE191" s="40"/>
      <c r="DF191" s="40"/>
      <c r="DG191" s="40"/>
      <c r="DH191" s="40"/>
      <c r="DI191" s="40"/>
      <c r="DJ191" s="40"/>
      <c r="DK191" s="40"/>
      <c r="DL191" s="40"/>
      <c r="DM191" s="40"/>
      <c r="DN191" s="40"/>
      <c r="DO191" s="40"/>
      <c r="DP191" s="40"/>
      <c r="DQ191" s="40"/>
      <c r="DR191" s="40"/>
      <c r="DS191" s="40"/>
      <c r="DT191" s="40"/>
      <c r="DU191" s="40"/>
      <c r="DV191" s="40"/>
      <c r="DW191" s="40"/>
      <c r="DX191" s="40"/>
      <c r="DY191" s="40"/>
      <c r="DZ191" s="40"/>
      <c r="EA191" s="40"/>
      <c r="EB191" s="40"/>
      <c r="EC191" s="40"/>
      <c r="ED191" s="40"/>
      <c r="EE191" s="40"/>
      <c r="EF191" s="40"/>
      <c r="EG191" s="40"/>
      <c r="EH191" s="40"/>
      <c r="EI191" s="40"/>
      <c r="EJ191" s="40"/>
      <c r="EK191" s="40"/>
      <c r="EL191" s="40"/>
      <c r="EM191" s="40"/>
      <c r="EN191" s="40"/>
      <c r="EO191" s="40"/>
      <c r="EP191" s="40"/>
      <c r="EQ191" s="40"/>
      <c r="ER191" s="40"/>
      <c r="ES191" s="40"/>
      <c r="ET191" s="40"/>
      <c r="EU191" s="40"/>
      <c r="EV191" s="40"/>
      <c r="EW191" s="40"/>
      <c r="EX191" s="40"/>
      <c r="EY191" s="40"/>
      <c r="EZ191" s="40"/>
      <c r="FA191" s="40"/>
      <c r="FB191" s="40"/>
      <c r="FC191" s="40"/>
      <c r="FD191" s="40"/>
      <c r="FE191" s="40"/>
      <c r="FF191" s="40"/>
      <c r="FG191" s="40"/>
      <c r="FH191" s="40"/>
      <c r="FI191" s="40"/>
      <c r="FJ191" s="40"/>
      <c r="FK191" s="40"/>
      <c r="FL191" s="40"/>
      <c r="FM191" s="40"/>
      <c r="FN191" s="40"/>
      <c r="FO191" s="40"/>
      <c r="FP191" s="40"/>
      <c r="FQ191" s="40"/>
      <c r="FR191" s="40"/>
      <c r="FS191" s="40"/>
      <c r="FT191" s="40"/>
      <c r="FU191" s="40"/>
      <c r="FV191" s="40"/>
      <c r="FW191" s="40"/>
      <c r="FX191" s="40"/>
      <c r="FY191" s="40"/>
      <c r="FZ191" s="40"/>
      <c r="GA191" s="40"/>
      <c r="GB191" s="40"/>
      <c r="GC191" s="40"/>
      <c r="GD191" s="40"/>
      <c r="GE191" s="40"/>
      <c r="GF191" s="40"/>
      <c r="GG191" s="40"/>
      <c r="GH191" s="40"/>
      <c r="GI191" s="40"/>
      <c r="GJ191" s="40"/>
      <c r="GK191" s="40"/>
      <c r="GL191" s="40"/>
      <c r="GM191" s="40"/>
      <c r="GN191" s="40"/>
      <c r="GO191" s="40"/>
      <c r="GP191" s="40"/>
      <c r="GQ191" s="40"/>
      <c r="GR191" s="40"/>
      <c r="GS191" s="40"/>
      <c r="GT191" s="40"/>
      <c r="GU191" s="40"/>
      <c r="GV191" s="40"/>
      <c r="GW191" s="40"/>
      <c r="GX191" s="40"/>
      <c r="GY191" s="40"/>
      <c r="GZ191" s="40"/>
      <c r="HA191" s="40"/>
      <c r="HB191" s="40"/>
      <c r="HC191" s="40"/>
      <c r="HD191" s="40"/>
      <c r="HE191" s="40"/>
      <c r="HF191" s="40"/>
      <c r="HG191" s="40"/>
      <c r="HH191" s="40"/>
      <c r="HI191" s="40"/>
      <c r="HJ191" s="40"/>
      <c r="HK191" s="40"/>
      <c r="HL191" s="40"/>
      <c r="HM191" s="40"/>
      <c r="HN191" s="40"/>
      <c r="HO191" s="40"/>
      <c r="HP191" s="40"/>
      <c r="HQ191" s="40"/>
      <c r="HR191" s="40"/>
      <c r="HS191" s="40"/>
      <c r="HT191" s="40"/>
      <c r="HU191" s="40"/>
      <c r="HV191" s="40"/>
      <c r="HW191" s="40"/>
      <c r="HX191" s="40"/>
      <c r="HY191" s="40"/>
      <c r="HZ191" s="40"/>
      <c r="IA191" s="40"/>
      <c r="IB191" s="40"/>
      <c r="IC191" s="40"/>
      <c r="ID191" s="40"/>
      <c r="IE191" s="40"/>
      <c r="IF191" s="40"/>
      <c r="IG191" s="40"/>
      <c r="IH191" s="40"/>
      <c r="II191" s="40"/>
      <c r="IJ191" s="40"/>
      <c r="IK191" s="40"/>
      <c r="IL191" s="40"/>
      <c r="IM191" s="40"/>
      <c r="IN191" s="40"/>
      <c r="IO191" s="40"/>
      <c r="IP191" s="40"/>
      <c r="IQ191" s="40"/>
      <c r="IR191" s="40"/>
      <c r="IS191" s="40"/>
      <c r="IT191" s="40"/>
      <c r="IU191" s="40"/>
      <c r="IV191" s="40"/>
      <c r="IW191" s="40"/>
      <c r="IX191" s="40"/>
      <c r="IY191" s="40"/>
      <c r="IZ191" s="40"/>
      <c r="JA191" s="40"/>
      <c r="JB191" s="40"/>
      <c r="JC191" s="40"/>
      <c r="JD191" s="40"/>
      <c r="JE191" s="40"/>
      <c r="JF191" s="40"/>
      <c r="JG191" s="40"/>
      <c r="JH191" s="40"/>
      <c r="JI191" s="40"/>
      <c r="JJ191" s="40"/>
      <c r="JK191" s="40"/>
      <c r="JL191" s="40"/>
      <c r="JM191" s="40"/>
      <c r="JN191" s="40"/>
      <c r="JO191" s="40"/>
    </row>
    <row r="192" spans="1:275" s="42" customFormat="1" x14ac:dyDescent="0.2">
      <c r="A192" s="42" t="s">
        <v>278</v>
      </c>
      <c r="B192" s="42" t="s">
        <v>174</v>
      </c>
      <c r="C192" s="42" t="s">
        <v>97</v>
      </c>
      <c r="D192" s="44">
        <v>0.77355921502755054</v>
      </c>
      <c r="E192" s="44">
        <v>0.78255921502755055</v>
      </c>
      <c r="F192" s="44">
        <v>0.78255921502755055</v>
      </c>
      <c r="G192" s="63">
        <v>0.78255921502755055</v>
      </c>
      <c r="H192" s="64">
        <v>31</v>
      </c>
      <c r="I192" s="65" t="s">
        <v>83</v>
      </c>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40"/>
      <c r="BH192" s="40"/>
      <c r="BI192" s="40"/>
      <c r="BJ192" s="40"/>
      <c r="BK192" s="40"/>
      <c r="BL192" s="40"/>
      <c r="BM192" s="40"/>
      <c r="BN192" s="40"/>
      <c r="BO192" s="40"/>
      <c r="BP192" s="40"/>
      <c r="BQ192" s="40"/>
      <c r="BR192" s="40"/>
      <c r="BS192" s="40"/>
      <c r="BT192" s="40"/>
      <c r="BU192" s="40"/>
      <c r="BV192" s="40"/>
      <c r="BW192" s="40"/>
      <c r="BX192" s="40"/>
      <c r="BY192" s="40"/>
      <c r="BZ192" s="40"/>
      <c r="CA192" s="40"/>
      <c r="CB192" s="40"/>
      <c r="CC192" s="40"/>
      <c r="CD192" s="40"/>
      <c r="CE192" s="40"/>
      <c r="CF192" s="40"/>
      <c r="CG192" s="40"/>
      <c r="CH192" s="40"/>
      <c r="CI192" s="40"/>
      <c r="CJ192" s="40"/>
      <c r="CK192" s="40"/>
      <c r="CL192" s="40"/>
      <c r="CM192" s="40"/>
      <c r="CN192" s="40"/>
      <c r="CO192" s="40"/>
      <c r="CP192" s="40"/>
      <c r="CQ192" s="40"/>
      <c r="CR192" s="40"/>
      <c r="CS192" s="40"/>
      <c r="CT192" s="40"/>
      <c r="CU192" s="40"/>
      <c r="CV192" s="40"/>
      <c r="CW192" s="40"/>
      <c r="CX192" s="40"/>
      <c r="CY192" s="40"/>
      <c r="CZ192" s="40"/>
      <c r="DA192" s="40"/>
      <c r="DB192" s="40"/>
      <c r="DC192" s="40"/>
      <c r="DD192" s="40"/>
      <c r="DE192" s="40"/>
      <c r="DF192" s="40"/>
      <c r="DG192" s="40"/>
      <c r="DH192" s="40"/>
      <c r="DI192" s="40"/>
      <c r="DJ192" s="40"/>
      <c r="DK192" s="40"/>
      <c r="DL192" s="40"/>
      <c r="DM192" s="40"/>
      <c r="DN192" s="40"/>
      <c r="DO192" s="40"/>
      <c r="DP192" s="40"/>
      <c r="DQ192" s="40"/>
      <c r="DR192" s="40"/>
      <c r="DS192" s="40"/>
      <c r="DT192" s="40"/>
      <c r="DU192" s="40"/>
      <c r="DV192" s="40"/>
      <c r="DW192" s="40"/>
      <c r="DX192" s="40"/>
      <c r="DY192" s="40"/>
      <c r="DZ192" s="40"/>
      <c r="EA192" s="40"/>
      <c r="EB192" s="40"/>
      <c r="EC192" s="40"/>
      <c r="ED192" s="40"/>
      <c r="EE192" s="40"/>
      <c r="EF192" s="40"/>
      <c r="EG192" s="40"/>
      <c r="EH192" s="40"/>
      <c r="EI192" s="40"/>
      <c r="EJ192" s="40"/>
      <c r="EK192" s="40"/>
      <c r="EL192" s="40"/>
      <c r="EM192" s="40"/>
      <c r="EN192" s="40"/>
      <c r="EO192" s="40"/>
      <c r="EP192" s="40"/>
      <c r="EQ192" s="40"/>
      <c r="ER192" s="40"/>
      <c r="ES192" s="40"/>
      <c r="ET192" s="40"/>
      <c r="EU192" s="40"/>
      <c r="EV192" s="40"/>
      <c r="EW192" s="40"/>
      <c r="EX192" s="40"/>
      <c r="EY192" s="40"/>
      <c r="EZ192" s="40"/>
      <c r="FA192" s="40"/>
      <c r="FB192" s="40"/>
      <c r="FC192" s="40"/>
      <c r="FD192" s="40"/>
      <c r="FE192" s="40"/>
      <c r="FF192" s="40"/>
      <c r="FG192" s="40"/>
      <c r="FH192" s="40"/>
      <c r="FI192" s="40"/>
      <c r="FJ192" s="40"/>
      <c r="FK192" s="40"/>
      <c r="FL192" s="40"/>
      <c r="FM192" s="40"/>
      <c r="FN192" s="40"/>
      <c r="FO192" s="40"/>
      <c r="FP192" s="40"/>
      <c r="FQ192" s="40"/>
      <c r="FR192" s="40"/>
      <c r="FS192" s="40"/>
      <c r="FT192" s="40"/>
      <c r="FU192" s="40"/>
      <c r="FV192" s="40"/>
      <c r="FW192" s="40"/>
      <c r="FX192" s="40"/>
      <c r="FY192" s="40"/>
      <c r="FZ192" s="40"/>
      <c r="GA192" s="40"/>
      <c r="GB192" s="40"/>
      <c r="GC192" s="40"/>
      <c r="GD192" s="40"/>
      <c r="GE192" s="40"/>
      <c r="GF192" s="40"/>
      <c r="GG192" s="40"/>
      <c r="GH192" s="40"/>
      <c r="GI192" s="40"/>
      <c r="GJ192" s="40"/>
      <c r="GK192" s="40"/>
      <c r="GL192" s="40"/>
      <c r="GM192" s="40"/>
      <c r="GN192" s="40"/>
      <c r="GO192" s="40"/>
      <c r="GP192" s="40"/>
      <c r="GQ192" s="40"/>
      <c r="GR192" s="40"/>
      <c r="GS192" s="40"/>
      <c r="GT192" s="40"/>
      <c r="GU192" s="40"/>
      <c r="GV192" s="40"/>
      <c r="GW192" s="40"/>
      <c r="GX192" s="40"/>
      <c r="GY192" s="40"/>
      <c r="GZ192" s="40"/>
      <c r="HA192" s="40"/>
      <c r="HB192" s="40"/>
      <c r="HC192" s="40"/>
      <c r="HD192" s="40"/>
      <c r="HE192" s="40"/>
      <c r="HF192" s="40"/>
      <c r="HG192" s="40"/>
      <c r="HH192" s="40"/>
      <c r="HI192" s="40"/>
      <c r="HJ192" s="40"/>
      <c r="HK192" s="40"/>
      <c r="HL192" s="40"/>
      <c r="HM192" s="40"/>
      <c r="HN192" s="40"/>
      <c r="HO192" s="40"/>
      <c r="HP192" s="40"/>
      <c r="HQ192" s="40"/>
      <c r="HR192" s="40"/>
      <c r="HS192" s="40"/>
      <c r="HT192" s="40"/>
      <c r="HU192" s="40"/>
      <c r="HV192" s="40"/>
      <c r="HW192" s="40"/>
      <c r="HX192" s="40"/>
      <c r="HY192" s="40"/>
      <c r="HZ192" s="40"/>
      <c r="IA192" s="40"/>
      <c r="IB192" s="40"/>
      <c r="IC192" s="40"/>
      <c r="ID192" s="40"/>
      <c r="IE192" s="40"/>
      <c r="IF192" s="40"/>
      <c r="IG192" s="40"/>
      <c r="IH192" s="40"/>
      <c r="II192" s="40"/>
      <c r="IJ192" s="40"/>
      <c r="IK192" s="40"/>
      <c r="IL192" s="40"/>
      <c r="IM192" s="40"/>
      <c r="IN192" s="40"/>
      <c r="IO192" s="40"/>
      <c r="IP192" s="40"/>
      <c r="IQ192" s="40"/>
      <c r="IR192" s="40"/>
      <c r="IS192" s="40"/>
      <c r="IT192" s="40"/>
      <c r="IU192" s="40"/>
      <c r="IV192" s="40"/>
      <c r="IW192" s="40"/>
      <c r="IX192" s="40"/>
      <c r="IY192" s="40"/>
      <c r="IZ192" s="40"/>
      <c r="JA192" s="40"/>
      <c r="JB192" s="40"/>
      <c r="JC192" s="40"/>
      <c r="JD192" s="40"/>
      <c r="JE192" s="40"/>
      <c r="JF192" s="40"/>
      <c r="JG192" s="40"/>
      <c r="JH192" s="40"/>
      <c r="JI192" s="40"/>
      <c r="JJ192" s="40"/>
      <c r="JK192" s="40"/>
      <c r="JL192" s="40"/>
      <c r="JM192" s="40"/>
      <c r="JN192" s="40"/>
      <c r="JO192" s="40"/>
    </row>
    <row r="193" spans="1:275" s="42" customFormat="1" x14ac:dyDescent="0.2">
      <c r="A193" s="42" t="s">
        <v>472</v>
      </c>
      <c r="B193" s="42" t="s">
        <v>450</v>
      </c>
      <c r="C193" s="42" t="s">
        <v>451</v>
      </c>
      <c r="D193" s="44"/>
      <c r="E193" s="44"/>
      <c r="F193" s="44"/>
      <c r="G193" s="63">
        <v>0.78153706652877397</v>
      </c>
      <c r="H193" s="64">
        <v>13</v>
      </c>
      <c r="I193" s="63" t="s">
        <v>83</v>
      </c>
    </row>
    <row r="194" spans="1:275" s="42" customFormat="1" x14ac:dyDescent="0.2">
      <c r="A194" s="120" t="s">
        <v>898</v>
      </c>
      <c r="B194" s="42" t="s">
        <v>834</v>
      </c>
      <c r="C194" s="42" t="s">
        <v>835</v>
      </c>
      <c r="D194" s="44"/>
      <c r="E194" s="44"/>
      <c r="F194" s="44"/>
      <c r="G194" s="44">
        <v>0.77918900371176048</v>
      </c>
      <c r="H194" s="44">
        <v>15</v>
      </c>
      <c r="I194" s="63" t="s">
        <v>83</v>
      </c>
    </row>
    <row r="195" spans="1:275" s="42" customFormat="1" x14ac:dyDescent="0.2">
      <c r="A195" s="120" t="s">
        <v>898</v>
      </c>
      <c r="B195" s="42" t="s">
        <v>170</v>
      </c>
      <c r="C195" s="42" t="s">
        <v>132</v>
      </c>
      <c r="D195" s="44"/>
      <c r="E195" s="44"/>
      <c r="F195" s="44"/>
      <c r="G195" s="44">
        <v>0.7787627541596821</v>
      </c>
      <c r="H195" s="44">
        <v>16</v>
      </c>
      <c r="I195" s="63" t="s">
        <v>83</v>
      </c>
    </row>
    <row r="196" spans="1:275" s="42" customFormat="1" x14ac:dyDescent="0.25">
      <c r="A196" s="59" t="s">
        <v>593</v>
      </c>
      <c r="B196" t="s">
        <v>589</v>
      </c>
      <c r="C196" t="s">
        <v>590</v>
      </c>
      <c r="D196" s="27"/>
      <c r="E196" s="44"/>
      <c r="F196" s="44"/>
      <c r="G196" s="71">
        <v>0.77806728486798415</v>
      </c>
      <c r="H196" s="72">
        <v>12</v>
      </c>
      <c r="I196" s="72" t="s">
        <v>83</v>
      </c>
    </row>
    <row r="197" spans="1:275" s="42" customFormat="1" x14ac:dyDescent="0.2">
      <c r="A197" s="42" t="s">
        <v>552</v>
      </c>
      <c r="B197" s="42" t="s">
        <v>502</v>
      </c>
      <c r="C197" s="42" t="s">
        <v>387</v>
      </c>
      <c r="D197" s="44"/>
      <c r="E197" s="44"/>
      <c r="F197" s="44"/>
      <c r="G197" s="63">
        <v>0.7763579457030434</v>
      </c>
      <c r="H197" s="64">
        <v>22</v>
      </c>
      <c r="I197" s="63" t="s">
        <v>83</v>
      </c>
    </row>
    <row r="198" spans="1:275" s="42" customFormat="1" x14ac:dyDescent="0.2">
      <c r="A198" s="42" t="s">
        <v>280</v>
      </c>
      <c r="B198" s="42" t="s">
        <v>118</v>
      </c>
      <c r="C198" s="42" t="s">
        <v>105</v>
      </c>
      <c r="D198" s="44">
        <v>0.77614777516901923</v>
      </c>
      <c r="E198" s="44">
        <v>0.77614777516901923</v>
      </c>
      <c r="F198" s="44">
        <v>0.77614777516901923</v>
      </c>
      <c r="G198" s="63">
        <v>0.77614777516901923</v>
      </c>
      <c r="H198" s="64">
        <v>17</v>
      </c>
      <c r="I198" s="66" t="s">
        <v>78</v>
      </c>
    </row>
    <row r="199" spans="1:275" s="42" customFormat="1" x14ac:dyDescent="0.2">
      <c r="A199" s="40" t="s">
        <v>682</v>
      </c>
      <c r="B199" s="40" t="s">
        <v>635</v>
      </c>
      <c r="C199" s="40" t="s">
        <v>72</v>
      </c>
      <c r="D199" s="43"/>
      <c r="E199" s="43"/>
      <c r="F199" s="43"/>
      <c r="G199" s="84">
        <v>0.77614588521280181</v>
      </c>
      <c r="H199" s="83">
        <v>24</v>
      </c>
      <c r="I199" s="60" t="s">
        <v>83</v>
      </c>
      <c r="J199" s="40"/>
    </row>
    <row r="200" spans="1:275" s="42" customFormat="1" x14ac:dyDescent="0.2">
      <c r="A200" s="42" t="s">
        <v>419</v>
      </c>
      <c r="B200" s="44" t="s">
        <v>416</v>
      </c>
      <c r="C200" s="44" t="s">
        <v>417</v>
      </c>
      <c r="D200" s="44">
        <v>0.77430099389191276</v>
      </c>
      <c r="E200" s="44">
        <v>0.77430099389191276</v>
      </c>
      <c r="F200" s="44">
        <v>0.77430099389191276</v>
      </c>
      <c r="G200" s="63">
        <v>0.77430099389191276</v>
      </c>
      <c r="H200" s="64">
        <v>17</v>
      </c>
      <c r="I200" s="66" t="s">
        <v>77</v>
      </c>
    </row>
    <row r="201" spans="1:275" s="42" customFormat="1" x14ac:dyDescent="0.2">
      <c r="A201" s="42" t="s">
        <v>280</v>
      </c>
      <c r="B201" s="42" t="s">
        <v>67</v>
      </c>
      <c r="C201" s="42" t="s">
        <v>68</v>
      </c>
      <c r="D201" s="44">
        <v>0.74148820909639035</v>
      </c>
      <c r="E201" s="44">
        <v>0.76798820909639032</v>
      </c>
      <c r="F201" s="44">
        <v>0.76798820909639032</v>
      </c>
      <c r="G201" s="63">
        <v>0.76798820909639032</v>
      </c>
      <c r="H201" s="64">
        <v>15</v>
      </c>
      <c r="I201" s="66" t="s">
        <v>83</v>
      </c>
    </row>
    <row r="202" spans="1:275" s="42" customFormat="1" x14ac:dyDescent="0.2">
      <c r="A202" s="42" t="s">
        <v>279</v>
      </c>
      <c r="B202" s="42" t="s">
        <v>236</v>
      </c>
      <c r="C202" s="42" t="s">
        <v>187</v>
      </c>
      <c r="D202" s="45">
        <v>0.75418032965661697</v>
      </c>
      <c r="E202" s="45">
        <v>0.76718032965661698</v>
      </c>
      <c r="F202" s="45">
        <v>0.76718032965661698</v>
      </c>
      <c r="G202" s="67">
        <v>0.76718032965661698</v>
      </c>
      <c r="H202" s="64">
        <v>15</v>
      </c>
      <c r="I202" s="66" t="s">
        <v>83</v>
      </c>
    </row>
    <row r="203" spans="1:275" s="42" customFormat="1" x14ac:dyDescent="0.2">
      <c r="A203" s="42" t="s">
        <v>552</v>
      </c>
      <c r="B203" s="42" t="s">
        <v>491</v>
      </c>
      <c r="C203" s="42" t="s">
        <v>377</v>
      </c>
      <c r="D203" s="44"/>
      <c r="E203" s="44"/>
      <c r="F203" s="44"/>
      <c r="G203" s="63">
        <v>0.7670757396027309</v>
      </c>
      <c r="H203" s="64">
        <v>23</v>
      </c>
      <c r="I203" s="63" t="s">
        <v>83</v>
      </c>
    </row>
    <row r="204" spans="1:275" s="42" customFormat="1" x14ac:dyDescent="0.2">
      <c r="A204" s="42" t="s">
        <v>278</v>
      </c>
      <c r="B204" s="42" t="s">
        <v>180</v>
      </c>
      <c r="C204" s="42" t="s">
        <v>50</v>
      </c>
      <c r="D204" s="44">
        <v>0.76669080798492428</v>
      </c>
      <c r="E204" s="44">
        <v>0.76669080798492428</v>
      </c>
      <c r="F204" s="44">
        <v>0.76669080798492428</v>
      </c>
      <c r="G204" s="63">
        <v>0.76669080798492428</v>
      </c>
      <c r="H204" s="64">
        <v>32</v>
      </c>
      <c r="I204" s="65" t="s">
        <v>78</v>
      </c>
    </row>
    <row r="205" spans="1:275" s="42" customFormat="1" x14ac:dyDescent="0.2">
      <c r="A205" s="42" t="s">
        <v>279</v>
      </c>
      <c r="B205" s="42" t="s">
        <v>275</v>
      </c>
      <c r="C205" s="42" t="s">
        <v>276</v>
      </c>
      <c r="D205" s="45">
        <v>0.75455978624057807</v>
      </c>
      <c r="E205" s="45">
        <v>0.76555978624057808</v>
      </c>
      <c r="F205" s="45">
        <v>0.76555978624057808</v>
      </c>
      <c r="G205" s="67">
        <v>0.76555978624057808</v>
      </c>
      <c r="H205" s="64">
        <v>16</v>
      </c>
      <c r="I205" s="66" t="s">
        <v>83</v>
      </c>
    </row>
    <row r="206" spans="1:275" s="42" customFormat="1" x14ac:dyDescent="0.2">
      <c r="A206" s="42" t="s">
        <v>278</v>
      </c>
      <c r="B206" s="42" t="s">
        <v>178</v>
      </c>
      <c r="C206" s="42" t="s">
        <v>179</v>
      </c>
      <c r="D206" s="44">
        <v>0.74895654577643644</v>
      </c>
      <c r="E206" s="44">
        <v>0.76395654577643646</v>
      </c>
      <c r="F206" s="44">
        <v>0.76395654577643646</v>
      </c>
      <c r="G206" s="63">
        <v>0.76395654577643646</v>
      </c>
      <c r="H206" s="64">
        <v>33</v>
      </c>
      <c r="I206" s="65" t="s">
        <v>78</v>
      </c>
    </row>
    <row r="207" spans="1:275" s="42" customFormat="1" x14ac:dyDescent="0.2">
      <c r="A207" s="40" t="s">
        <v>682</v>
      </c>
      <c r="B207" s="40" t="s">
        <v>595</v>
      </c>
      <c r="C207" s="40" t="s">
        <v>666</v>
      </c>
      <c r="D207" s="43"/>
      <c r="E207" s="43"/>
      <c r="F207" s="43"/>
      <c r="G207" s="84">
        <v>0.76259241244903242</v>
      </c>
      <c r="H207" s="83">
        <v>25</v>
      </c>
      <c r="I207" s="60" t="s">
        <v>78</v>
      </c>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40"/>
      <c r="BH207" s="40"/>
      <c r="BI207" s="40"/>
      <c r="BJ207" s="40"/>
      <c r="BK207" s="40"/>
      <c r="BL207" s="40"/>
      <c r="BM207" s="40"/>
      <c r="BN207" s="40"/>
      <c r="BO207" s="40"/>
      <c r="BP207" s="40"/>
      <c r="BQ207" s="40"/>
      <c r="BR207" s="40"/>
      <c r="BS207" s="40"/>
      <c r="BT207" s="40"/>
      <c r="BU207" s="40"/>
      <c r="BV207" s="40"/>
      <c r="BW207" s="40"/>
      <c r="BX207" s="40"/>
      <c r="BY207" s="40"/>
      <c r="BZ207" s="40"/>
      <c r="CA207" s="40"/>
      <c r="CB207" s="40"/>
      <c r="CC207" s="40"/>
      <c r="CD207" s="40"/>
      <c r="CE207" s="40"/>
      <c r="CF207" s="40"/>
      <c r="CG207" s="40"/>
      <c r="CH207" s="40"/>
      <c r="CI207" s="40"/>
      <c r="CJ207" s="40"/>
      <c r="CK207" s="40"/>
      <c r="CL207" s="40"/>
      <c r="CM207" s="40"/>
      <c r="CN207" s="40"/>
      <c r="CO207" s="40"/>
      <c r="CP207" s="40"/>
      <c r="CQ207" s="40"/>
      <c r="CR207" s="40"/>
      <c r="CS207" s="40"/>
      <c r="CT207" s="40"/>
      <c r="CU207" s="40"/>
      <c r="CV207" s="40"/>
      <c r="CW207" s="40"/>
      <c r="CX207" s="40"/>
      <c r="CY207" s="40"/>
      <c r="CZ207" s="40"/>
      <c r="DA207" s="40"/>
      <c r="DB207" s="40"/>
      <c r="DC207" s="40"/>
      <c r="DD207" s="40"/>
      <c r="DE207" s="40"/>
      <c r="DF207" s="40"/>
      <c r="DG207" s="40"/>
      <c r="DH207" s="40"/>
      <c r="DI207" s="40"/>
      <c r="DJ207" s="40"/>
      <c r="DK207" s="40"/>
      <c r="DL207" s="40"/>
      <c r="DM207" s="40"/>
      <c r="DN207" s="40"/>
      <c r="DO207" s="40"/>
      <c r="DP207" s="40"/>
      <c r="DQ207" s="40"/>
      <c r="DR207" s="40"/>
      <c r="DS207" s="40"/>
      <c r="DT207" s="40"/>
      <c r="DU207" s="40"/>
      <c r="DV207" s="40"/>
      <c r="DW207" s="40"/>
      <c r="DX207" s="40"/>
      <c r="DY207" s="40"/>
      <c r="DZ207" s="40"/>
      <c r="EA207" s="40"/>
      <c r="EB207" s="40"/>
      <c r="EC207" s="40"/>
      <c r="ED207" s="40"/>
      <c r="EE207" s="40"/>
      <c r="EF207" s="40"/>
      <c r="EG207" s="40"/>
      <c r="EH207" s="40"/>
      <c r="EI207" s="40"/>
      <c r="EJ207" s="40"/>
      <c r="EK207" s="40"/>
      <c r="EL207" s="40"/>
      <c r="EM207" s="40"/>
      <c r="EN207" s="40"/>
      <c r="EO207" s="40"/>
      <c r="EP207" s="40"/>
      <c r="EQ207" s="40"/>
      <c r="ER207" s="40"/>
      <c r="ES207" s="40"/>
      <c r="ET207" s="40"/>
      <c r="EU207" s="40"/>
      <c r="EV207" s="40"/>
      <c r="EW207" s="40"/>
      <c r="EX207" s="40"/>
      <c r="EY207" s="40"/>
      <c r="EZ207" s="40"/>
      <c r="FA207" s="40"/>
      <c r="FB207" s="40"/>
      <c r="FC207" s="40"/>
      <c r="FD207" s="40"/>
      <c r="FE207" s="40"/>
      <c r="FF207" s="40"/>
      <c r="FG207" s="40"/>
      <c r="FH207" s="40"/>
      <c r="FI207" s="40"/>
      <c r="FJ207" s="40"/>
      <c r="FK207" s="40"/>
      <c r="FL207" s="40"/>
      <c r="FM207" s="40"/>
      <c r="FN207" s="40"/>
      <c r="FO207" s="40"/>
      <c r="FP207" s="40"/>
      <c r="FQ207" s="40"/>
      <c r="FR207" s="40"/>
      <c r="FS207" s="40"/>
      <c r="FT207" s="40"/>
      <c r="FU207" s="40"/>
      <c r="FV207" s="40"/>
      <c r="FW207" s="40"/>
      <c r="FX207" s="40"/>
      <c r="FY207" s="40"/>
      <c r="FZ207" s="40"/>
      <c r="GA207" s="40"/>
      <c r="GB207" s="40"/>
      <c r="GC207" s="40"/>
      <c r="GD207" s="40"/>
      <c r="GE207" s="40"/>
      <c r="GF207" s="40"/>
      <c r="GG207" s="40"/>
      <c r="GH207" s="40"/>
      <c r="GI207" s="40"/>
      <c r="GJ207" s="40"/>
      <c r="GK207" s="40"/>
      <c r="GL207" s="40"/>
      <c r="GM207" s="40"/>
      <c r="GN207" s="40"/>
      <c r="GO207" s="40"/>
      <c r="GP207" s="40"/>
      <c r="GQ207" s="40"/>
      <c r="GR207" s="40"/>
      <c r="GS207" s="40"/>
      <c r="GT207" s="40"/>
      <c r="GU207" s="40"/>
      <c r="GV207" s="40"/>
      <c r="GW207" s="40"/>
      <c r="GX207" s="40"/>
      <c r="GY207" s="40"/>
      <c r="GZ207" s="40"/>
      <c r="HA207" s="40"/>
      <c r="HB207" s="40"/>
      <c r="HC207" s="40"/>
      <c r="HD207" s="40"/>
      <c r="HE207" s="40"/>
      <c r="HF207" s="40"/>
      <c r="HG207" s="40"/>
      <c r="HH207" s="40"/>
      <c r="HI207" s="40"/>
      <c r="HJ207" s="40"/>
      <c r="HK207" s="40"/>
      <c r="HL207" s="40"/>
      <c r="HM207" s="40"/>
      <c r="HN207" s="40"/>
      <c r="HO207" s="40"/>
      <c r="HP207" s="40"/>
      <c r="HQ207" s="40"/>
      <c r="HR207" s="40"/>
      <c r="HS207" s="40"/>
      <c r="HT207" s="40"/>
      <c r="HU207" s="40"/>
      <c r="HV207" s="40"/>
      <c r="HW207" s="40"/>
      <c r="HX207" s="40"/>
      <c r="HY207" s="40"/>
      <c r="HZ207" s="40"/>
      <c r="IA207" s="40"/>
      <c r="IB207" s="40"/>
      <c r="IC207" s="40"/>
      <c r="ID207" s="40"/>
      <c r="IE207" s="40"/>
      <c r="IF207" s="40"/>
      <c r="IG207" s="40"/>
      <c r="IH207" s="40"/>
      <c r="II207" s="40"/>
      <c r="IJ207" s="40"/>
      <c r="IK207" s="40"/>
      <c r="IL207" s="40"/>
      <c r="IM207" s="40"/>
      <c r="IN207" s="40"/>
      <c r="IO207" s="40"/>
      <c r="IP207" s="40"/>
      <c r="IQ207" s="40"/>
      <c r="IR207" s="40"/>
      <c r="IS207" s="40"/>
      <c r="IT207" s="40"/>
      <c r="IU207" s="40"/>
      <c r="IV207" s="40"/>
      <c r="IW207" s="40"/>
      <c r="IX207" s="40"/>
      <c r="IY207" s="40"/>
      <c r="IZ207" s="40"/>
      <c r="JA207" s="40"/>
      <c r="JB207" s="40"/>
      <c r="JC207" s="40"/>
      <c r="JD207" s="40"/>
      <c r="JE207" s="40"/>
      <c r="JF207" s="40"/>
      <c r="JG207" s="40"/>
      <c r="JH207" s="40"/>
      <c r="JI207" s="40"/>
      <c r="JJ207" s="40"/>
      <c r="JK207" s="40"/>
      <c r="JL207" s="40"/>
      <c r="JM207" s="40"/>
      <c r="JN207" s="40"/>
      <c r="JO207" s="40"/>
    </row>
    <row r="208" spans="1:275" s="42" customFormat="1" x14ac:dyDescent="0.2">
      <c r="A208" s="40" t="s">
        <v>682</v>
      </c>
      <c r="B208" s="40" t="s">
        <v>652</v>
      </c>
      <c r="C208" s="40" t="s">
        <v>342</v>
      </c>
      <c r="D208" s="43"/>
      <c r="E208" s="43"/>
      <c r="F208" s="43"/>
      <c r="G208" s="84">
        <v>0.76154307976045554</v>
      </c>
      <c r="H208" s="83">
        <v>26</v>
      </c>
      <c r="I208" s="60" t="s">
        <v>83</v>
      </c>
      <c r="J208" s="40"/>
    </row>
    <row r="209" spans="1:275" s="42" customFormat="1" x14ac:dyDescent="0.2">
      <c r="A209" s="42" t="s">
        <v>278</v>
      </c>
      <c r="B209" s="42" t="s">
        <v>216</v>
      </c>
      <c r="C209" s="42" t="s">
        <v>217</v>
      </c>
      <c r="D209" s="44">
        <v>0.74492456093098725</v>
      </c>
      <c r="E209" s="44">
        <v>0.75692456093098726</v>
      </c>
      <c r="F209" s="44">
        <v>0.75692456093098726</v>
      </c>
      <c r="G209" s="63">
        <v>0.75692456093098726</v>
      </c>
      <c r="H209" s="64">
        <v>34</v>
      </c>
      <c r="I209" s="65" t="s">
        <v>78</v>
      </c>
    </row>
    <row r="210" spans="1:275" s="42" customFormat="1" x14ac:dyDescent="0.2">
      <c r="A210" s="42" t="s">
        <v>419</v>
      </c>
      <c r="B210" s="44" t="s">
        <v>397</v>
      </c>
      <c r="C210" s="44" t="s">
        <v>398</v>
      </c>
      <c r="D210" s="44">
        <v>0.75689799516800305</v>
      </c>
      <c r="E210" s="44">
        <v>0.75689799516800305</v>
      </c>
      <c r="F210" s="44">
        <v>0.75689799516800305</v>
      </c>
      <c r="G210" s="63">
        <v>0.75689799516800305</v>
      </c>
      <c r="H210" s="64">
        <v>18</v>
      </c>
      <c r="I210" s="66" t="s">
        <v>83</v>
      </c>
    </row>
    <row r="211" spans="1:275" s="42" customFormat="1" x14ac:dyDescent="0.2">
      <c r="A211" s="42" t="s">
        <v>552</v>
      </c>
      <c r="B211" s="42" t="s">
        <v>525</v>
      </c>
      <c r="C211" s="42" t="s">
        <v>183</v>
      </c>
      <c r="D211" s="44"/>
      <c r="E211" s="44"/>
      <c r="F211" s="44"/>
      <c r="G211" s="63">
        <v>0.75665534569817849</v>
      </c>
      <c r="H211" s="64">
        <v>24</v>
      </c>
      <c r="I211" s="63" t="s">
        <v>78</v>
      </c>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40"/>
      <c r="BH211" s="40"/>
      <c r="BI211" s="40"/>
      <c r="BJ211" s="40"/>
      <c r="BK211" s="40"/>
      <c r="BL211" s="40"/>
      <c r="BM211" s="40"/>
      <c r="BN211" s="40"/>
      <c r="BO211" s="40"/>
      <c r="BP211" s="40"/>
      <c r="BQ211" s="40"/>
      <c r="BR211" s="40"/>
      <c r="BS211" s="40"/>
      <c r="BT211" s="40"/>
      <c r="BU211" s="40"/>
      <c r="BV211" s="40"/>
      <c r="BW211" s="40"/>
      <c r="BX211" s="40"/>
      <c r="BY211" s="40"/>
      <c r="BZ211" s="40"/>
      <c r="CA211" s="40"/>
      <c r="CB211" s="40"/>
      <c r="CC211" s="40"/>
      <c r="CD211" s="40"/>
      <c r="CE211" s="40"/>
      <c r="CF211" s="40"/>
      <c r="CG211" s="40"/>
      <c r="CH211" s="40"/>
      <c r="CI211" s="40"/>
      <c r="CJ211" s="40"/>
      <c r="CK211" s="40"/>
      <c r="CL211" s="40"/>
      <c r="CM211" s="40"/>
      <c r="CN211" s="40"/>
      <c r="CO211" s="40"/>
      <c r="CP211" s="40"/>
      <c r="CQ211" s="40"/>
      <c r="CR211" s="40"/>
      <c r="CS211" s="40"/>
      <c r="CT211" s="40"/>
      <c r="CU211" s="40"/>
      <c r="CV211" s="40"/>
      <c r="CW211" s="40"/>
      <c r="CX211" s="40"/>
      <c r="CY211" s="40"/>
      <c r="CZ211" s="40"/>
      <c r="DA211" s="40"/>
      <c r="DB211" s="40"/>
      <c r="DC211" s="40"/>
      <c r="DD211" s="40"/>
      <c r="DE211" s="40"/>
      <c r="DF211" s="40"/>
      <c r="DG211" s="40"/>
      <c r="DH211" s="40"/>
      <c r="DI211" s="40"/>
      <c r="DJ211" s="40"/>
      <c r="DK211" s="40"/>
      <c r="DL211" s="40"/>
      <c r="DM211" s="40"/>
      <c r="DN211" s="40"/>
      <c r="DO211" s="40"/>
      <c r="DP211" s="40"/>
      <c r="DQ211" s="40"/>
      <c r="DR211" s="40"/>
      <c r="DS211" s="40"/>
      <c r="DT211" s="40"/>
      <c r="DU211" s="40"/>
      <c r="DV211" s="40"/>
      <c r="DW211" s="40"/>
      <c r="DX211" s="40"/>
      <c r="DY211" s="40"/>
      <c r="DZ211" s="40"/>
      <c r="EA211" s="40"/>
      <c r="EB211" s="40"/>
      <c r="EC211" s="40"/>
      <c r="ED211" s="40"/>
      <c r="EE211" s="40"/>
      <c r="EF211" s="40"/>
      <c r="EG211" s="40"/>
      <c r="EH211" s="40"/>
      <c r="EI211" s="40"/>
      <c r="EJ211" s="40"/>
      <c r="EK211" s="40"/>
      <c r="EL211" s="40"/>
      <c r="EM211" s="40"/>
      <c r="EN211" s="40"/>
      <c r="EO211" s="40"/>
      <c r="EP211" s="40"/>
      <c r="EQ211" s="40"/>
      <c r="ER211" s="40"/>
      <c r="ES211" s="40"/>
      <c r="ET211" s="40"/>
      <c r="EU211" s="40"/>
      <c r="EV211" s="40"/>
      <c r="EW211" s="40"/>
      <c r="EX211" s="40"/>
      <c r="EY211" s="40"/>
      <c r="EZ211" s="40"/>
      <c r="FA211" s="40"/>
      <c r="FB211" s="40"/>
      <c r="FC211" s="40"/>
      <c r="FD211" s="40"/>
      <c r="FE211" s="40"/>
      <c r="FF211" s="40"/>
      <c r="FG211" s="40"/>
      <c r="FH211" s="40"/>
      <c r="FI211" s="40"/>
      <c r="FJ211" s="40"/>
      <c r="FK211" s="40"/>
      <c r="FL211" s="40"/>
      <c r="FM211" s="40"/>
      <c r="FN211" s="40"/>
      <c r="FO211" s="40"/>
      <c r="FP211" s="40"/>
      <c r="FQ211" s="40"/>
      <c r="FR211" s="40"/>
      <c r="FS211" s="40"/>
      <c r="FT211" s="40"/>
      <c r="FU211" s="40"/>
      <c r="FV211" s="40"/>
      <c r="FW211" s="40"/>
      <c r="FX211" s="40"/>
      <c r="FY211" s="40"/>
      <c r="FZ211" s="40"/>
      <c r="GA211" s="40"/>
      <c r="GB211" s="40"/>
      <c r="GC211" s="40"/>
      <c r="GD211" s="40"/>
      <c r="GE211" s="40"/>
      <c r="GF211" s="40"/>
      <c r="GG211" s="40"/>
      <c r="GH211" s="40"/>
      <c r="GI211" s="40"/>
      <c r="GJ211" s="40"/>
      <c r="GK211" s="40"/>
      <c r="GL211" s="40"/>
      <c r="GM211" s="40"/>
      <c r="GN211" s="40"/>
      <c r="GO211" s="40"/>
      <c r="GP211" s="40"/>
      <c r="GQ211" s="40"/>
      <c r="GR211" s="40"/>
      <c r="GS211" s="40"/>
      <c r="GT211" s="40"/>
      <c r="GU211" s="40"/>
      <c r="GV211" s="40"/>
      <c r="GW211" s="40"/>
      <c r="GX211" s="40"/>
      <c r="GY211" s="40"/>
      <c r="GZ211" s="40"/>
      <c r="HA211" s="40"/>
      <c r="HB211" s="40"/>
      <c r="HC211" s="40"/>
      <c r="HD211" s="40"/>
      <c r="HE211" s="40"/>
      <c r="HF211" s="40"/>
      <c r="HG211" s="40"/>
      <c r="HH211" s="40"/>
      <c r="HI211" s="40"/>
      <c r="HJ211" s="40"/>
      <c r="HK211" s="40"/>
      <c r="HL211" s="40"/>
      <c r="HM211" s="40"/>
      <c r="HN211" s="40"/>
      <c r="HO211" s="40"/>
      <c r="HP211" s="40"/>
      <c r="HQ211" s="40"/>
      <c r="HR211" s="40"/>
      <c r="HS211" s="40"/>
      <c r="HT211" s="40"/>
      <c r="HU211" s="40"/>
      <c r="HV211" s="40"/>
      <c r="HW211" s="40"/>
      <c r="HX211" s="40"/>
      <c r="HY211" s="40"/>
      <c r="HZ211" s="40"/>
      <c r="IA211" s="40"/>
      <c r="IB211" s="40"/>
      <c r="IC211" s="40"/>
      <c r="ID211" s="40"/>
      <c r="IE211" s="40"/>
      <c r="IF211" s="40"/>
      <c r="IG211" s="40"/>
      <c r="IH211" s="40"/>
      <c r="II211" s="40"/>
      <c r="IJ211" s="40"/>
      <c r="IK211" s="40"/>
      <c r="IL211" s="40"/>
      <c r="IM211" s="40"/>
      <c r="IN211" s="40"/>
      <c r="IO211" s="40"/>
      <c r="IP211" s="40"/>
      <c r="IQ211" s="40"/>
      <c r="IR211" s="40"/>
      <c r="IS211" s="40"/>
      <c r="IT211" s="40"/>
      <c r="IU211" s="40"/>
      <c r="IV211" s="40"/>
      <c r="IW211" s="40"/>
      <c r="IX211" s="40"/>
      <c r="IY211" s="40"/>
      <c r="IZ211" s="40"/>
      <c r="JA211" s="40"/>
      <c r="JB211" s="40"/>
      <c r="JC211" s="40"/>
      <c r="JD211" s="40"/>
      <c r="JE211" s="40"/>
      <c r="JF211" s="40"/>
      <c r="JG211" s="40"/>
      <c r="JH211" s="40"/>
      <c r="JI211" s="40"/>
      <c r="JJ211" s="40"/>
      <c r="JK211" s="40"/>
      <c r="JL211" s="40"/>
      <c r="JM211" s="40"/>
      <c r="JN211" s="40"/>
      <c r="JO211" s="40"/>
    </row>
    <row r="212" spans="1:275" s="42" customFormat="1" x14ac:dyDescent="0.2">
      <c r="A212" s="42" t="s">
        <v>372</v>
      </c>
      <c r="B212" s="42" t="s">
        <v>293</v>
      </c>
      <c r="C212" s="42" t="s">
        <v>171</v>
      </c>
      <c r="D212" s="45">
        <v>0.71933515275771276</v>
      </c>
      <c r="E212" s="45">
        <v>0.75633515275771279</v>
      </c>
      <c r="F212" s="45">
        <v>0.75633515275771279</v>
      </c>
      <c r="G212" s="67">
        <v>0.75633515275771279</v>
      </c>
      <c r="H212" s="64">
        <v>20</v>
      </c>
      <c r="I212" s="66" t="s">
        <v>78</v>
      </c>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c r="BW212" s="40"/>
      <c r="BX212" s="40"/>
      <c r="BY212" s="40"/>
      <c r="BZ212" s="40"/>
      <c r="CA212" s="40"/>
      <c r="CB212" s="40"/>
      <c r="CC212" s="40"/>
      <c r="CD212" s="40"/>
      <c r="CE212" s="40"/>
      <c r="CF212" s="40"/>
      <c r="CG212" s="40"/>
      <c r="CH212" s="40"/>
      <c r="CI212" s="40"/>
      <c r="CJ212" s="40"/>
      <c r="CK212" s="40"/>
      <c r="CL212" s="40"/>
      <c r="CM212" s="40"/>
      <c r="CN212" s="40"/>
      <c r="CO212" s="40"/>
      <c r="CP212" s="40"/>
      <c r="CQ212" s="40"/>
      <c r="CR212" s="40"/>
      <c r="CS212" s="40"/>
      <c r="CT212" s="40"/>
      <c r="CU212" s="40"/>
      <c r="CV212" s="40"/>
      <c r="CW212" s="40"/>
      <c r="CX212" s="40"/>
      <c r="CY212" s="40"/>
      <c r="CZ212" s="40"/>
      <c r="DA212" s="40"/>
      <c r="DB212" s="40"/>
      <c r="DC212" s="40"/>
      <c r="DD212" s="40"/>
      <c r="DE212" s="40"/>
      <c r="DF212" s="40"/>
      <c r="DG212" s="40"/>
      <c r="DH212" s="40"/>
      <c r="DI212" s="40"/>
      <c r="DJ212" s="40"/>
      <c r="DK212" s="40"/>
      <c r="DL212" s="40"/>
      <c r="DM212" s="40"/>
      <c r="DN212" s="40"/>
      <c r="DO212" s="40"/>
      <c r="DP212" s="40"/>
      <c r="DQ212" s="40"/>
      <c r="DR212" s="40"/>
      <c r="DS212" s="40"/>
      <c r="DT212" s="40"/>
      <c r="DU212" s="40"/>
      <c r="DV212" s="40"/>
      <c r="DW212" s="40"/>
      <c r="DX212" s="40"/>
      <c r="DY212" s="40"/>
      <c r="DZ212" s="40"/>
      <c r="EA212" s="40"/>
      <c r="EB212" s="40"/>
      <c r="EC212" s="40"/>
      <c r="ED212" s="40"/>
      <c r="EE212" s="40"/>
      <c r="EF212" s="40"/>
      <c r="EG212" s="40"/>
      <c r="EH212" s="40"/>
      <c r="EI212" s="40"/>
      <c r="EJ212" s="40"/>
      <c r="EK212" s="40"/>
      <c r="EL212" s="40"/>
      <c r="EM212" s="40"/>
      <c r="EN212" s="40"/>
      <c r="EO212" s="40"/>
      <c r="EP212" s="40"/>
      <c r="EQ212" s="40"/>
      <c r="ER212" s="40"/>
      <c r="ES212" s="40"/>
      <c r="ET212" s="40"/>
      <c r="EU212" s="40"/>
      <c r="EV212" s="40"/>
      <c r="EW212" s="40"/>
      <c r="EX212" s="40"/>
      <c r="EY212" s="40"/>
      <c r="EZ212" s="40"/>
      <c r="FA212" s="40"/>
      <c r="FB212" s="40"/>
      <c r="FC212" s="40"/>
      <c r="FD212" s="40"/>
      <c r="FE212" s="40"/>
      <c r="FF212" s="40"/>
      <c r="FG212" s="40"/>
      <c r="FH212" s="40"/>
      <c r="FI212" s="40"/>
      <c r="FJ212" s="40"/>
      <c r="FK212" s="40"/>
      <c r="FL212" s="40"/>
      <c r="FM212" s="40"/>
      <c r="FN212" s="40"/>
      <c r="FO212" s="40"/>
      <c r="FP212" s="40"/>
      <c r="FQ212" s="40"/>
      <c r="FR212" s="40"/>
      <c r="FS212" s="40"/>
      <c r="FT212" s="40"/>
      <c r="FU212" s="40"/>
      <c r="FV212" s="40"/>
      <c r="FW212" s="40"/>
      <c r="FX212" s="40"/>
      <c r="FY212" s="40"/>
      <c r="FZ212" s="40"/>
      <c r="GA212" s="40"/>
      <c r="GB212" s="40"/>
      <c r="GC212" s="40"/>
      <c r="GD212" s="40"/>
      <c r="GE212" s="40"/>
      <c r="GF212" s="40"/>
      <c r="GG212" s="40"/>
      <c r="GH212" s="40"/>
      <c r="GI212" s="40"/>
      <c r="GJ212" s="40"/>
      <c r="GK212" s="40"/>
      <c r="GL212" s="40"/>
      <c r="GM212" s="40"/>
      <c r="GN212" s="40"/>
      <c r="GO212" s="40"/>
      <c r="GP212" s="40"/>
      <c r="GQ212" s="40"/>
      <c r="GR212" s="40"/>
      <c r="GS212" s="40"/>
      <c r="GT212" s="40"/>
      <c r="GU212" s="40"/>
      <c r="GV212" s="40"/>
      <c r="GW212" s="40"/>
      <c r="GX212" s="40"/>
      <c r="GY212" s="40"/>
      <c r="GZ212" s="40"/>
      <c r="HA212" s="40"/>
      <c r="HB212" s="40"/>
      <c r="HC212" s="40"/>
      <c r="HD212" s="40"/>
      <c r="HE212" s="40"/>
      <c r="HF212" s="40"/>
      <c r="HG212" s="40"/>
      <c r="HH212" s="40"/>
      <c r="HI212" s="40"/>
      <c r="HJ212" s="40"/>
      <c r="HK212" s="40"/>
      <c r="HL212" s="40"/>
      <c r="HM212" s="40"/>
      <c r="HN212" s="40"/>
      <c r="HO212" s="40"/>
      <c r="HP212" s="40"/>
      <c r="HQ212" s="40"/>
      <c r="HR212" s="40"/>
      <c r="HS212" s="40"/>
      <c r="HT212" s="40"/>
      <c r="HU212" s="40"/>
      <c r="HV212" s="40"/>
      <c r="HW212" s="40"/>
      <c r="HX212" s="40"/>
      <c r="HY212" s="40"/>
      <c r="HZ212" s="40"/>
      <c r="IA212" s="40"/>
      <c r="IB212" s="40"/>
      <c r="IC212" s="40"/>
      <c r="ID212" s="40"/>
      <c r="IE212" s="40"/>
      <c r="IF212" s="40"/>
      <c r="IG212" s="40"/>
      <c r="IH212" s="40"/>
      <c r="II212" s="40"/>
      <c r="IJ212" s="40"/>
      <c r="IK212" s="40"/>
      <c r="IL212" s="40"/>
      <c r="IM212" s="40"/>
      <c r="IN212" s="40"/>
      <c r="IO212" s="40"/>
      <c r="IP212" s="40"/>
      <c r="IQ212" s="40"/>
      <c r="IR212" s="40"/>
      <c r="IS212" s="40"/>
      <c r="IT212" s="40"/>
      <c r="IU212" s="40"/>
      <c r="IV212" s="40"/>
      <c r="IW212" s="40"/>
      <c r="IX212" s="40"/>
      <c r="IY212" s="40"/>
      <c r="IZ212" s="40"/>
      <c r="JA212" s="40"/>
      <c r="JB212" s="40"/>
      <c r="JC212" s="40"/>
      <c r="JD212" s="40"/>
      <c r="JE212" s="40"/>
      <c r="JF212" s="40"/>
      <c r="JG212" s="40"/>
      <c r="JH212" s="40"/>
      <c r="JI212" s="40"/>
      <c r="JJ212" s="40"/>
      <c r="JK212" s="40"/>
      <c r="JL212" s="40"/>
      <c r="JM212" s="40"/>
      <c r="JN212" s="40"/>
      <c r="JO212" s="40"/>
    </row>
    <row r="213" spans="1:275" s="42" customFormat="1" x14ac:dyDescent="0.2">
      <c r="A213" s="42" t="s">
        <v>278</v>
      </c>
      <c r="B213" s="42" t="s">
        <v>159</v>
      </c>
      <c r="C213" s="42" t="s">
        <v>160</v>
      </c>
      <c r="D213" s="44">
        <v>0.75580042437042416</v>
      </c>
      <c r="E213" s="44">
        <v>0.75580042437042416</v>
      </c>
      <c r="F213" s="44">
        <v>0.75580042437042416</v>
      </c>
      <c r="G213" s="63">
        <v>0.75580042437042416</v>
      </c>
      <c r="H213" s="64">
        <v>35</v>
      </c>
      <c r="I213" s="65" t="s">
        <v>78</v>
      </c>
    </row>
    <row r="214" spans="1:275" s="42" customFormat="1" x14ac:dyDescent="0.2">
      <c r="A214" s="42" t="s">
        <v>552</v>
      </c>
      <c r="B214" s="42" t="s">
        <v>527</v>
      </c>
      <c r="C214" s="42" t="s">
        <v>528</v>
      </c>
      <c r="D214" s="44"/>
      <c r="E214" s="44"/>
      <c r="F214" s="44"/>
      <c r="G214" s="63">
        <v>0.75457399910118816</v>
      </c>
      <c r="H214" s="64">
        <v>25</v>
      </c>
      <c r="I214" s="63" t="s">
        <v>78</v>
      </c>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40"/>
      <c r="BH214" s="40"/>
      <c r="BI214" s="40"/>
      <c r="BJ214" s="40"/>
      <c r="BK214" s="40"/>
      <c r="BL214" s="40"/>
      <c r="BM214" s="40"/>
      <c r="BN214" s="40"/>
      <c r="BO214" s="40"/>
      <c r="BP214" s="40"/>
      <c r="BQ214" s="40"/>
      <c r="BR214" s="40"/>
      <c r="BS214" s="40"/>
      <c r="BT214" s="40"/>
      <c r="BU214" s="40"/>
      <c r="BV214" s="40"/>
      <c r="BW214" s="40"/>
      <c r="BX214" s="40"/>
      <c r="BY214" s="40"/>
      <c r="BZ214" s="40"/>
      <c r="CA214" s="40"/>
      <c r="CB214" s="40"/>
      <c r="CC214" s="40"/>
      <c r="CD214" s="40"/>
      <c r="CE214" s="40"/>
      <c r="CF214" s="40"/>
      <c r="CG214" s="40"/>
      <c r="CH214" s="40"/>
      <c r="CI214" s="40"/>
      <c r="CJ214" s="40"/>
      <c r="CK214" s="40"/>
      <c r="CL214" s="40"/>
      <c r="CM214" s="40"/>
      <c r="CN214" s="40"/>
      <c r="CO214" s="40"/>
      <c r="CP214" s="40"/>
      <c r="CQ214" s="40"/>
      <c r="CR214" s="40"/>
      <c r="CS214" s="40"/>
      <c r="CT214" s="40"/>
      <c r="CU214" s="40"/>
      <c r="CV214" s="40"/>
      <c r="CW214" s="40"/>
      <c r="CX214" s="40"/>
      <c r="CY214" s="40"/>
      <c r="CZ214" s="40"/>
      <c r="DA214" s="40"/>
      <c r="DB214" s="40"/>
      <c r="DC214" s="40"/>
      <c r="DD214" s="40"/>
      <c r="DE214" s="40"/>
      <c r="DF214" s="40"/>
      <c r="DG214" s="40"/>
      <c r="DH214" s="40"/>
      <c r="DI214" s="40"/>
      <c r="DJ214" s="40"/>
      <c r="DK214" s="40"/>
      <c r="DL214" s="40"/>
      <c r="DM214" s="40"/>
      <c r="DN214" s="40"/>
      <c r="DO214" s="40"/>
      <c r="DP214" s="40"/>
      <c r="DQ214" s="40"/>
      <c r="DR214" s="40"/>
      <c r="DS214" s="40"/>
      <c r="DT214" s="40"/>
      <c r="DU214" s="40"/>
      <c r="DV214" s="40"/>
      <c r="DW214" s="40"/>
      <c r="DX214" s="40"/>
      <c r="DY214" s="40"/>
      <c r="DZ214" s="40"/>
      <c r="EA214" s="40"/>
      <c r="EB214" s="40"/>
      <c r="EC214" s="40"/>
      <c r="ED214" s="40"/>
      <c r="EE214" s="40"/>
      <c r="EF214" s="40"/>
      <c r="EG214" s="40"/>
      <c r="EH214" s="40"/>
      <c r="EI214" s="40"/>
      <c r="EJ214" s="40"/>
      <c r="EK214" s="40"/>
      <c r="EL214" s="40"/>
      <c r="EM214" s="40"/>
      <c r="EN214" s="40"/>
      <c r="EO214" s="40"/>
      <c r="EP214" s="40"/>
      <c r="EQ214" s="40"/>
      <c r="ER214" s="40"/>
      <c r="ES214" s="40"/>
      <c r="ET214" s="40"/>
      <c r="EU214" s="40"/>
      <c r="EV214" s="40"/>
      <c r="EW214" s="40"/>
      <c r="EX214" s="40"/>
      <c r="EY214" s="40"/>
      <c r="EZ214" s="40"/>
      <c r="FA214" s="40"/>
      <c r="FB214" s="40"/>
      <c r="FC214" s="40"/>
      <c r="FD214" s="40"/>
      <c r="FE214" s="40"/>
      <c r="FF214" s="40"/>
      <c r="FG214" s="40"/>
      <c r="FH214" s="40"/>
      <c r="FI214" s="40"/>
      <c r="FJ214" s="40"/>
      <c r="FK214" s="40"/>
      <c r="FL214" s="40"/>
      <c r="FM214" s="40"/>
      <c r="FN214" s="40"/>
      <c r="FO214" s="40"/>
      <c r="FP214" s="40"/>
      <c r="FQ214" s="40"/>
      <c r="FR214" s="40"/>
      <c r="FS214" s="40"/>
      <c r="FT214" s="40"/>
      <c r="FU214" s="40"/>
      <c r="FV214" s="40"/>
      <c r="FW214" s="40"/>
      <c r="FX214" s="40"/>
      <c r="FY214" s="40"/>
      <c r="FZ214" s="40"/>
      <c r="GA214" s="40"/>
      <c r="GB214" s="40"/>
      <c r="GC214" s="40"/>
      <c r="GD214" s="40"/>
      <c r="GE214" s="40"/>
      <c r="GF214" s="40"/>
      <c r="GG214" s="40"/>
      <c r="GH214" s="40"/>
      <c r="GI214" s="40"/>
      <c r="GJ214" s="40"/>
      <c r="GK214" s="40"/>
      <c r="GL214" s="40"/>
      <c r="GM214" s="40"/>
      <c r="GN214" s="40"/>
      <c r="GO214" s="40"/>
      <c r="GP214" s="40"/>
      <c r="GQ214" s="40"/>
      <c r="GR214" s="40"/>
      <c r="GS214" s="40"/>
      <c r="GT214" s="40"/>
      <c r="GU214" s="40"/>
      <c r="GV214" s="40"/>
      <c r="GW214" s="40"/>
      <c r="GX214" s="40"/>
      <c r="GY214" s="40"/>
      <c r="GZ214" s="40"/>
      <c r="HA214" s="40"/>
      <c r="HB214" s="40"/>
      <c r="HC214" s="40"/>
      <c r="HD214" s="40"/>
      <c r="HE214" s="40"/>
      <c r="HF214" s="40"/>
      <c r="HG214" s="40"/>
      <c r="HH214" s="40"/>
      <c r="HI214" s="40"/>
      <c r="HJ214" s="40"/>
      <c r="HK214" s="40"/>
      <c r="HL214" s="40"/>
      <c r="HM214" s="40"/>
      <c r="HN214" s="40"/>
      <c r="HO214" s="40"/>
      <c r="HP214" s="40"/>
      <c r="HQ214" s="40"/>
      <c r="HR214" s="40"/>
      <c r="HS214" s="40"/>
      <c r="HT214" s="40"/>
      <c r="HU214" s="40"/>
      <c r="HV214" s="40"/>
      <c r="HW214" s="40"/>
      <c r="HX214" s="40"/>
      <c r="HY214" s="40"/>
      <c r="HZ214" s="40"/>
      <c r="IA214" s="40"/>
      <c r="IB214" s="40"/>
      <c r="IC214" s="40"/>
      <c r="ID214" s="40"/>
      <c r="IE214" s="40"/>
      <c r="IF214" s="40"/>
      <c r="IG214" s="40"/>
      <c r="IH214" s="40"/>
      <c r="II214" s="40"/>
      <c r="IJ214" s="40"/>
      <c r="IK214" s="40"/>
      <c r="IL214" s="40"/>
      <c r="IM214" s="40"/>
      <c r="IN214" s="40"/>
      <c r="IO214" s="40"/>
      <c r="IP214" s="40"/>
      <c r="IQ214" s="40"/>
      <c r="IR214" s="40"/>
      <c r="IS214" s="40"/>
      <c r="IT214" s="40"/>
      <c r="IU214" s="40"/>
      <c r="IV214" s="40"/>
      <c r="IW214" s="40"/>
      <c r="IX214" s="40"/>
      <c r="IY214" s="40"/>
      <c r="IZ214" s="40"/>
      <c r="JA214" s="40"/>
      <c r="JB214" s="40"/>
      <c r="JC214" s="40"/>
      <c r="JD214" s="40"/>
      <c r="JE214" s="40"/>
      <c r="JF214" s="40"/>
      <c r="JG214" s="40"/>
      <c r="JH214" s="40"/>
      <c r="JI214" s="40"/>
      <c r="JJ214" s="40"/>
      <c r="JK214" s="40"/>
      <c r="JL214" s="40"/>
      <c r="JM214" s="40"/>
      <c r="JN214" s="40"/>
      <c r="JO214" s="40"/>
    </row>
    <row r="215" spans="1:275" s="42" customFormat="1" x14ac:dyDescent="0.2">
      <c r="A215" s="42" t="s">
        <v>472</v>
      </c>
      <c r="B215" s="42" t="s">
        <v>430</v>
      </c>
      <c r="C215" s="42" t="s">
        <v>44</v>
      </c>
      <c r="D215" s="44"/>
      <c r="E215" s="44"/>
      <c r="F215" s="44"/>
      <c r="G215" s="63">
        <v>0.7518981080030146</v>
      </c>
      <c r="H215" s="64">
        <v>14</v>
      </c>
      <c r="I215" s="63" t="s">
        <v>78</v>
      </c>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40"/>
      <c r="BH215" s="40"/>
      <c r="BI215" s="40"/>
      <c r="BJ215" s="40"/>
      <c r="BK215" s="40"/>
      <c r="BL215" s="40"/>
      <c r="BM215" s="40"/>
      <c r="BN215" s="40"/>
      <c r="BO215" s="40"/>
      <c r="BP215" s="40"/>
      <c r="BQ215" s="40"/>
      <c r="BR215" s="40"/>
      <c r="BS215" s="40"/>
      <c r="BT215" s="40"/>
      <c r="BU215" s="40"/>
      <c r="BV215" s="40"/>
      <c r="BW215" s="40"/>
      <c r="BX215" s="40"/>
      <c r="BY215" s="40"/>
      <c r="BZ215" s="40"/>
      <c r="CA215" s="40"/>
      <c r="CB215" s="40"/>
      <c r="CC215" s="40"/>
      <c r="CD215" s="40"/>
      <c r="CE215" s="40"/>
      <c r="CF215" s="40"/>
      <c r="CG215" s="40"/>
      <c r="CH215" s="40"/>
      <c r="CI215" s="40"/>
      <c r="CJ215" s="40"/>
      <c r="CK215" s="40"/>
      <c r="CL215" s="40"/>
      <c r="CM215" s="40"/>
      <c r="CN215" s="40"/>
      <c r="CO215" s="40"/>
      <c r="CP215" s="40"/>
      <c r="CQ215" s="40"/>
      <c r="CR215" s="40"/>
      <c r="CS215" s="40"/>
      <c r="CT215" s="40"/>
      <c r="CU215" s="40"/>
      <c r="CV215" s="40"/>
      <c r="CW215" s="40"/>
      <c r="CX215" s="40"/>
      <c r="CY215" s="40"/>
      <c r="CZ215" s="40"/>
      <c r="DA215" s="40"/>
      <c r="DB215" s="40"/>
      <c r="DC215" s="40"/>
      <c r="DD215" s="40"/>
      <c r="DE215" s="40"/>
      <c r="DF215" s="40"/>
      <c r="DG215" s="40"/>
      <c r="DH215" s="40"/>
      <c r="DI215" s="40"/>
      <c r="DJ215" s="40"/>
      <c r="DK215" s="40"/>
      <c r="DL215" s="40"/>
      <c r="DM215" s="40"/>
      <c r="DN215" s="40"/>
      <c r="DO215" s="40"/>
      <c r="DP215" s="40"/>
      <c r="DQ215" s="40"/>
      <c r="DR215" s="40"/>
      <c r="DS215" s="40"/>
      <c r="DT215" s="40"/>
      <c r="DU215" s="40"/>
      <c r="DV215" s="40"/>
      <c r="DW215" s="40"/>
      <c r="DX215" s="40"/>
      <c r="DY215" s="40"/>
      <c r="DZ215" s="40"/>
      <c r="EA215" s="40"/>
      <c r="EB215" s="40"/>
      <c r="EC215" s="40"/>
      <c r="ED215" s="40"/>
      <c r="EE215" s="40"/>
      <c r="EF215" s="40"/>
      <c r="EG215" s="40"/>
      <c r="EH215" s="40"/>
      <c r="EI215" s="40"/>
      <c r="EJ215" s="40"/>
      <c r="EK215" s="40"/>
      <c r="EL215" s="40"/>
      <c r="EM215" s="40"/>
      <c r="EN215" s="40"/>
      <c r="EO215" s="40"/>
      <c r="EP215" s="40"/>
      <c r="EQ215" s="40"/>
      <c r="ER215" s="40"/>
      <c r="ES215" s="40"/>
      <c r="ET215" s="40"/>
      <c r="EU215" s="40"/>
      <c r="EV215" s="40"/>
      <c r="EW215" s="40"/>
      <c r="EX215" s="40"/>
      <c r="EY215" s="40"/>
      <c r="EZ215" s="40"/>
      <c r="FA215" s="40"/>
      <c r="FB215" s="40"/>
      <c r="FC215" s="40"/>
      <c r="FD215" s="40"/>
      <c r="FE215" s="40"/>
      <c r="FF215" s="40"/>
      <c r="FG215" s="40"/>
      <c r="FH215" s="40"/>
      <c r="FI215" s="40"/>
      <c r="FJ215" s="40"/>
      <c r="FK215" s="40"/>
      <c r="FL215" s="40"/>
      <c r="FM215" s="40"/>
      <c r="FN215" s="40"/>
      <c r="FO215" s="40"/>
      <c r="FP215" s="40"/>
      <c r="FQ215" s="40"/>
      <c r="FR215" s="40"/>
      <c r="FS215" s="40"/>
      <c r="FT215" s="40"/>
      <c r="FU215" s="40"/>
      <c r="FV215" s="40"/>
      <c r="FW215" s="40"/>
      <c r="FX215" s="40"/>
      <c r="FY215" s="40"/>
      <c r="FZ215" s="40"/>
      <c r="GA215" s="40"/>
      <c r="GB215" s="40"/>
      <c r="GC215" s="40"/>
      <c r="GD215" s="40"/>
      <c r="GE215" s="40"/>
      <c r="GF215" s="40"/>
      <c r="GG215" s="40"/>
      <c r="GH215" s="40"/>
      <c r="GI215" s="40"/>
      <c r="GJ215" s="40"/>
      <c r="GK215" s="40"/>
      <c r="GL215" s="40"/>
      <c r="GM215" s="40"/>
      <c r="GN215" s="40"/>
      <c r="GO215" s="40"/>
      <c r="GP215" s="40"/>
      <c r="GQ215" s="40"/>
      <c r="GR215" s="40"/>
      <c r="GS215" s="40"/>
      <c r="GT215" s="40"/>
      <c r="GU215" s="40"/>
      <c r="GV215" s="40"/>
      <c r="GW215" s="40"/>
      <c r="GX215" s="40"/>
      <c r="GY215" s="40"/>
      <c r="GZ215" s="40"/>
      <c r="HA215" s="40"/>
      <c r="HB215" s="40"/>
      <c r="HC215" s="40"/>
      <c r="HD215" s="40"/>
      <c r="HE215" s="40"/>
      <c r="HF215" s="40"/>
      <c r="HG215" s="40"/>
      <c r="HH215" s="40"/>
      <c r="HI215" s="40"/>
      <c r="HJ215" s="40"/>
      <c r="HK215" s="40"/>
      <c r="HL215" s="40"/>
      <c r="HM215" s="40"/>
      <c r="HN215" s="40"/>
      <c r="HO215" s="40"/>
      <c r="HP215" s="40"/>
      <c r="HQ215" s="40"/>
      <c r="HR215" s="40"/>
      <c r="HS215" s="40"/>
      <c r="HT215" s="40"/>
      <c r="HU215" s="40"/>
      <c r="HV215" s="40"/>
      <c r="HW215" s="40"/>
      <c r="HX215" s="40"/>
      <c r="HY215" s="40"/>
      <c r="HZ215" s="40"/>
      <c r="IA215" s="40"/>
      <c r="IB215" s="40"/>
      <c r="IC215" s="40"/>
      <c r="ID215" s="40"/>
      <c r="IE215" s="40"/>
      <c r="IF215" s="40"/>
      <c r="IG215" s="40"/>
      <c r="IH215" s="40"/>
      <c r="II215" s="40"/>
      <c r="IJ215" s="40"/>
      <c r="IK215" s="40"/>
      <c r="IL215" s="40"/>
      <c r="IM215" s="40"/>
      <c r="IN215" s="40"/>
      <c r="IO215" s="40"/>
      <c r="IP215" s="40"/>
      <c r="IQ215" s="40"/>
      <c r="IR215" s="40"/>
      <c r="IS215" s="40"/>
      <c r="IT215" s="40"/>
      <c r="IU215" s="40"/>
      <c r="IV215" s="40"/>
      <c r="IW215" s="40"/>
      <c r="IX215" s="40"/>
      <c r="IY215" s="40"/>
      <c r="IZ215" s="40"/>
      <c r="JA215" s="40"/>
      <c r="JB215" s="40"/>
      <c r="JC215" s="40"/>
      <c r="JD215" s="40"/>
      <c r="JE215" s="40"/>
      <c r="JF215" s="40"/>
      <c r="JG215" s="40"/>
      <c r="JH215" s="40"/>
      <c r="JI215" s="40"/>
      <c r="JJ215" s="40"/>
      <c r="JK215" s="40"/>
      <c r="JL215" s="40"/>
      <c r="JM215" s="40"/>
      <c r="JN215" s="40"/>
      <c r="JO215" s="40"/>
    </row>
    <row r="216" spans="1:275" s="42" customFormat="1" x14ac:dyDescent="0.2">
      <c r="A216" s="42" t="s">
        <v>552</v>
      </c>
      <c r="B216" s="42" t="s">
        <v>534</v>
      </c>
      <c r="C216" s="42" t="s">
        <v>535</v>
      </c>
      <c r="D216" s="44"/>
      <c r="E216" s="44"/>
      <c r="F216" s="44"/>
      <c r="G216" s="63">
        <v>0.75025219333583482</v>
      </c>
      <c r="H216" s="64">
        <v>26</v>
      </c>
      <c r="I216" s="63" t="s">
        <v>78</v>
      </c>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40"/>
      <c r="BH216" s="40"/>
      <c r="BI216" s="40"/>
      <c r="BJ216" s="40"/>
      <c r="BK216" s="40"/>
      <c r="BL216" s="40"/>
      <c r="BM216" s="40"/>
      <c r="BN216" s="40"/>
      <c r="BO216" s="40"/>
      <c r="BP216" s="40"/>
      <c r="BQ216" s="40"/>
      <c r="BR216" s="40"/>
      <c r="BS216" s="40"/>
      <c r="BT216" s="40"/>
      <c r="BU216" s="40"/>
      <c r="BV216" s="40"/>
      <c r="BW216" s="40"/>
      <c r="BX216" s="40"/>
      <c r="BY216" s="40"/>
      <c r="BZ216" s="40"/>
      <c r="CA216" s="40"/>
      <c r="CB216" s="40"/>
      <c r="CC216" s="40"/>
      <c r="CD216" s="40"/>
      <c r="CE216" s="40"/>
      <c r="CF216" s="40"/>
      <c r="CG216" s="40"/>
      <c r="CH216" s="40"/>
      <c r="CI216" s="40"/>
      <c r="CJ216" s="40"/>
      <c r="CK216" s="40"/>
      <c r="CL216" s="40"/>
      <c r="CM216" s="40"/>
      <c r="CN216" s="40"/>
      <c r="CO216" s="40"/>
      <c r="CP216" s="40"/>
      <c r="CQ216" s="40"/>
      <c r="CR216" s="40"/>
      <c r="CS216" s="40"/>
      <c r="CT216" s="40"/>
      <c r="CU216" s="40"/>
      <c r="CV216" s="40"/>
      <c r="CW216" s="40"/>
      <c r="CX216" s="40"/>
      <c r="CY216" s="40"/>
      <c r="CZ216" s="40"/>
      <c r="DA216" s="40"/>
      <c r="DB216" s="40"/>
      <c r="DC216" s="40"/>
      <c r="DD216" s="40"/>
      <c r="DE216" s="40"/>
      <c r="DF216" s="40"/>
      <c r="DG216" s="40"/>
      <c r="DH216" s="40"/>
      <c r="DI216" s="40"/>
      <c r="DJ216" s="40"/>
      <c r="DK216" s="40"/>
      <c r="DL216" s="40"/>
      <c r="DM216" s="40"/>
      <c r="DN216" s="40"/>
      <c r="DO216" s="40"/>
      <c r="DP216" s="40"/>
      <c r="DQ216" s="40"/>
      <c r="DR216" s="40"/>
      <c r="DS216" s="40"/>
      <c r="DT216" s="40"/>
      <c r="DU216" s="40"/>
      <c r="DV216" s="40"/>
      <c r="DW216" s="40"/>
      <c r="DX216" s="40"/>
      <c r="DY216" s="40"/>
      <c r="DZ216" s="40"/>
      <c r="EA216" s="40"/>
      <c r="EB216" s="40"/>
      <c r="EC216" s="40"/>
      <c r="ED216" s="40"/>
      <c r="EE216" s="40"/>
      <c r="EF216" s="40"/>
      <c r="EG216" s="40"/>
      <c r="EH216" s="40"/>
      <c r="EI216" s="40"/>
      <c r="EJ216" s="40"/>
      <c r="EK216" s="40"/>
      <c r="EL216" s="40"/>
      <c r="EM216" s="40"/>
      <c r="EN216" s="40"/>
      <c r="EO216" s="40"/>
      <c r="EP216" s="40"/>
      <c r="EQ216" s="40"/>
      <c r="ER216" s="40"/>
      <c r="ES216" s="40"/>
      <c r="ET216" s="40"/>
      <c r="EU216" s="40"/>
      <c r="EV216" s="40"/>
      <c r="EW216" s="40"/>
      <c r="EX216" s="40"/>
      <c r="EY216" s="40"/>
      <c r="EZ216" s="40"/>
      <c r="FA216" s="40"/>
      <c r="FB216" s="40"/>
      <c r="FC216" s="40"/>
      <c r="FD216" s="40"/>
      <c r="FE216" s="40"/>
      <c r="FF216" s="40"/>
      <c r="FG216" s="40"/>
      <c r="FH216" s="40"/>
      <c r="FI216" s="40"/>
      <c r="FJ216" s="40"/>
      <c r="FK216" s="40"/>
      <c r="FL216" s="40"/>
      <c r="FM216" s="40"/>
      <c r="FN216" s="40"/>
      <c r="FO216" s="40"/>
      <c r="FP216" s="40"/>
      <c r="FQ216" s="40"/>
      <c r="FR216" s="40"/>
      <c r="FS216" s="40"/>
      <c r="FT216" s="40"/>
      <c r="FU216" s="40"/>
      <c r="FV216" s="40"/>
      <c r="FW216" s="40"/>
      <c r="FX216" s="40"/>
      <c r="FY216" s="40"/>
      <c r="FZ216" s="40"/>
      <c r="GA216" s="40"/>
      <c r="GB216" s="40"/>
      <c r="GC216" s="40"/>
      <c r="GD216" s="40"/>
      <c r="GE216" s="40"/>
      <c r="GF216" s="40"/>
      <c r="GG216" s="40"/>
      <c r="GH216" s="40"/>
      <c r="GI216" s="40"/>
      <c r="GJ216" s="40"/>
      <c r="GK216" s="40"/>
      <c r="GL216" s="40"/>
      <c r="GM216" s="40"/>
      <c r="GN216" s="40"/>
      <c r="GO216" s="40"/>
      <c r="GP216" s="40"/>
      <c r="GQ216" s="40"/>
      <c r="GR216" s="40"/>
      <c r="GS216" s="40"/>
      <c r="GT216" s="40"/>
      <c r="GU216" s="40"/>
      <c r="GV216" s="40"/>
      <c r="GW216" s="40"/>
      <c r="GX216" s="40"/>
      <c r="GY216" s="40"/>
      <c r="GZ216" s="40"/>
      <c r="HA216" s="40"/>
      <c r="HB216" s="40"/>
      <c r="HC216" s="40"/>
      <c r="HD216" s="40"/>
      <c r="HE216" s="40"/>
      <c r="HF216" s="40"/>
      <c r="HG216" s="40"/>
      <c r="HH216" s="40"/>
      <c r="HI216" s="40"/>
      <c r="HJ216" s="40"/>
      <c r="HK216" s="40"/>
      <c r="HL216" s="40"/>
      <c r="HM216" s="40"/>
      <c r="HN216" s="40"/>
      <c r="HO216" s="40"/>
      <c r="HP216" s="40"/>
      <c r="HQ216" s="40"/>
      <c r="HR216" s="40"/>
      <c r="HS216" s="40"/>
      <c r="HT216" s="40"/>
      <c r="HU216" s="40"/>
      <c r="HV216" s="40"/>
      <c r="HW216" s="40"/>
      <c r="HX216" s="40"/>
      <c r="HY216" s="40"/>
      <c r="HZ216" s="40"/>
      <c r="IA216" s="40"/>
      <c r="IB216" s="40"/>
      <c r="IC216" s="40"/>
      <c r="ID216" s="40"/>
      <c r="IE216" s="40"/>
      <c r="IF216" s="40"/>
      <c r="IG216" s="40"/>
      <c r="IH216" s="40"/>
      <c r="II216" s="40"/>
      <c r="IJ216" s="40"/>
      <c r="IK216" s="40"/>
      <c r="IL216" s="40"/>
      <c r="IM216" s="40"/>
      <c r="IN216" s="40"/>
      <c r="IO216" s="40"/>
      <c r="IP216" s="40"/>
      <c r="IQ216" s="40"/>
      <c r="IR216" s="40"/>
      <c r="IS216" s="40"/>
      <c r="IT216" s="40"/>
      <c r="IU216" s="40"/>
      <c r="IV216" s="40"/>
      <c r="IW216" s="40"/>
      <c r="IX216" s="40"/>
      <c r="IY216" s="40"/>
      <c r="IZ216" s="40"/>
      <c r="JA216" s="40"/>
      <c r="JB216" s="40"/>
      <c r="JC216" s="40"/>
      <c r="JD216" s="40"/>
      <c r="JE216" s="40"/>
      <c r="JF216" s="40"/>
      <c r="JG216" s="40"/>
      <c r="JH216" s="40"/>
      <c r="JI216" s="40"/>
      <c r="JJ216" s="40"/>
      <c r="JK216" s="40"/>
      <c r="JL216" s="40"/>
      <c r="JM216" s="40"/>
      <c r="JN216" s="40"/>
      <c r="JO216" s="40"/>
    </row>
    <row r="217" spans="1:275" s="42" customFormat="1" x14ac:dyDescent="0.2">
      <c r="A217" s="42" t="s">
        <v>552</v>
      </c>
      <c r="B217" s="42" t="s">
        <v>474</v>
      </c>
      <c r="C217" s="42" t="s">
        <v>475</v>
      </c>
      <c r="D217" s="44"/>
      <c r="E217" s="44"/>
      <c r="F217" s="44"/>
      <c r="G217" s="63">
        <v>0.74946784143412026</v>
      </c>
      <c r="H217" s="64">
        <v>27</v>
      </c>
      <c r="I217" s="63" t="s">
        <v>83</v>
      </c>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c r="BW217" s="40"/>
      <c r="BX217" s="40"/>
      <c r="BY217" s="40"/>
      <c r="BZ217" s="40"/>
      <c r="CA217" s="40"/>
      <c r="CB217" s="40"/>
      <c r="CC217" s="40"/>
      <c r="CD217" s="40"/>
      <c r="CE217" s="40"/>
      <c r="CF217" s="40"/>
      <c r="CG217" s="40"/>
      <c r="CH217" s="40"/>
      <c r="CI217" s="40"/>
      <c r="CJ217" s="40"/>
      <c r="CK217" s="40"/>
      <c r="CL217" s="40"/>
      <c r="CM217" s="40"/>
      <c r="CN217" s="40"/>
      <c r="CO217" s="40"/>
      <c r="CP217" s="40"/>
      <c r="CQ217" s="40"/>
      <c r="CR217" s="40"/>
      <c r="CS217" s="40"/>
      <c r="CT217" s="40"/>
      <c r="CU217" s="40"/>
      <c r="CV217" s="40"/>
      <c r="CW217" s="40"/>
      <c r="CX217" s="40"/>
      <c r="CY217" s="40"/>
      <c r="CZ217" s="40"/>
      <c r="DA217" s="40"/>
      <c r="DB217" s="40"/>
      <c r="DC217" s="40"/>
      <c r="DD217" s="40"/>
      <c r="DE217" s="40"/>
      <c r="DF217" s="40"/>
      <c r="DG217" s="40"/>
      <c r="DH217" s="40"/>
      <c r="DI217" s="40"/>
      <c r="DJ217" s="40"/>
      <c r="DK217" s="40"/>
      <c r="DL217" s="40"/>
      <c r="DM217" s="40"/>
      <c r="DN217" s="40"/>
      <c r="DO217" s="40"/>
      <c r="DP217" s="40"/>
      <c r="DQ217" s="40"/>
      <c r="DR217" s="40"/>
      <c r="DS217" s="40"/>
      <c r="DT217" s="40"/>
      <c r="DU217" s="40"/>
      <c r="DV217" s="40"/>
      <c r="DW217" s="40"/>
      <c r="DX217" s="40"/>
      <c r="DY217" s="40"/>
      <c r="DZ217" s="40"/>
      <c r="EA217" s="40"/>
      <c r="EB217" s="40"/>
      <c r="EC217" s="40"/>
      <c r="ED217" s="40"/>
      <c r="EE217" s="40"/>
      <c r="EF217" s="40"/>
      <c r="EG217" s="40"/>
      <c r="EH217" s="40"/>
      <c r="EI217" s="40"/>
      <c r="EJ217" s="40"/>
      <c r="EK217" s="40"/>
      <c r="EL217" s="40"/>
      <c r="EM217" s="40"/>
      <c r="EN217" s="40"/>
      <c r="EO217" s="40"/>
      <c r="EP217" s="40"/>
      <c r="EQ217" s="40"/>
      <c r="ER217" s="40"/>
      <c r="ES217" s="40"/>
      <c r="ET217" s="40"/>
      <c r="EU217" s="40"/>
      <c r="EV217" s="40"/>
      <c r="EW217" s="40"/>
      <c r="EX217" s="40"/>
      <c r="EY217" s="40"/>
      <c r="EZ217" s="40"/>
      <c r="FA217" s="40"/>
      <c r="FB217" s="40"/>
      <c r="FC217" s="40"/>
      <c r="FD217" s="40"/>
      <c r="FE217" s="40"/>
      <c r="FF217" s="40"/>
      <c r="FG217" s="40"/>
      <c r="FH217" s="40"/>
      <c r="FI217" s="40"/>
      <c r="FJ217" s="40"/>
      <c r="FK217" s="40"/>
      <c r="FL217" s="40"/>
      <c r="FM217" s="40"/>
      <c r="FN217" s="40"/>
      <c r="FO217" s="40"/>
      <c r="FP217" s="40"/>
      <c r="FQ217" s="40"/>
      <c r="FR217" s="40"/>
      <c r="FS217" s="40"/>
      <c r="FT217" s="40"/>
      <c r="FU217" s="40"/>
      <c r="FV217" s="40"/>
      <c r="FW217" s="40"/>
      <c r="FX217" s="40"/>
      <c r="FY217" s="40"/>
      <c r="FZ217" s="40"/>
      <c r="GA217" s="40"/>
      <c r="GB217" s="40"/>
      <c r="GC217" s="40"/>
      <c r="GD217" s="40"/>
      <c r="GE217" s="40"/>
      <c r="GF217" s="40"/>
      <c r="GG217" s="40"/>
      <c r="GH217" s="40"/>
      <c r="GI217" s="40"/>
      <c r="GJ217" s="40"/>
      <c r="GK217" s="40"/>
      <c r="GL217" s="40"/>
      <c r="GM217" s="40"/>
      <c r="GN217" s="40"/>
      <c r="GO217" s="40"/>
      <c r="GP217" s="40"/>
      <c r="GQ217" s="40"/>
      <c r="GR217" s="40"/>
      <c r="GS217" s="40"/>
      <c r="GT217" s="40"/>
      <c r="GU217" s="40"/>
      <c r="GV217" s="40"/>
      <c r="GW217" s="40"/>
      <c r="GX217" s="40"/>
      <c r="GY217" s="40"/>
      <c r="GZ217" s="40"/>
      <c r="HA217" s="40"/>
      <c r="HB217" s="40"/>
      <c r="HC217" s="40"/>
      <c r="HD217" s="40"/>
      <c r="HE217" s="40"/>
      <c r="HF217" s="40"/>
      <c r="HG217" s="40"/>
      <c r="HH217" s="40"/>
      <c r="HI217" s="40"/>
      <c r="HJ217" s="40"/>
      <c r="HK217" s="40"/>
      <c r="HL217" s="40"/>
      <c r="HM217" s="40"/>
      <c r="HN217" s="40"/>
      <c r="HO217" s="40"/>
      <c r="HP217" s="40"/>
      <c r="HQ217" s="40"/>
      <c r="HR217" s="40"/>
      <c r="HS217" s="40"/>
      <c r="HT217" s="40"/>
      <c r="HU217" s="40"/>
      <c r="HV217" s="40"/>
      <c r="HW217" s="40"/>
      <c r="HX217" s="40"/>
      <c r="HY217" s="40"/>
      <c r="HZ217" s="40"/>
      <c r="IA217" s="40"/>
      <c r="IB217" s="40"/>
      <c r="IC217" s="40"/>
      <c r="ID217" s="40"/>
      <c r="IE217" s="40"/>
      <c r="IF217" s="40"/>
      <c r="IG217" s="40"/>
      <c r="IH217" s="40"/>
      <c r="II217" s="40"/>
      <c r="IJ217" s="40"/>
      <c r="IK217" s="40"/>
      <c r="IL217" s="40"/>
      <c r="IM217" s="40"/>
      <c r="IN217" s="40"/>
      <c r="IO217" s="40"/>
      <c r="IP217" s="40"/>
      <c r="IQ217" s="40"/>
      <c r="IR217" s="40"/>
      <c r="IS217" s="40"/>
      <c r="IT217" s="40"/>
      <c r="IU217" s="40"/>
      <c r="IV217" s="40"/>
      <c r="IW217" s="40"/>
      <c r="IX217" s="40"/>
      <c r="IY217" s="40"/>
      <c r="IZ217" s="40"/>
      <c r="JA217" s="40"/>
      <c r="JB217" s="40"/>
      <c r="JC217" s="40"/>
      <c r="JD217" s="40"/>
      <c r="JE217" s="40"/>
      <c r="JF217" s="40"/>
      <c r="JG217" s="40"/>
      <c r="JH217" s="40"/>
      <c r="JI217" s="40"/>
      <c r="JJ217" s="40"/>
      <c r="JK217" s="40"/>
      <c r="JL217" s="40"/>
      <c r="JM217" s="40"/>
      <c r="JN217" s="40"/>
      <c r="JO217" s="40"/>
    </row>
    <row r="218" spans="1:275" s="42" customFormat="1" x14ac:dyDescent="0.2">
      <c r="A218" s="42" t="s">
        <v>278</v>
      </c>
      <c r="B218" s="42" t="s">
        <v>150</v>
      </c>
      <c r="C218" s="42" t="s">
        <v>151</v>
      </c>
      <c r="D218" s="44">
        <v>0.74933540880290928</v>
      </c>
      <c r="E218" s="44">
        <v>0.74933540880290928</v>
      </c>
      <c r="F218" s="44">
        <v>0.74933540880290928</v>
      </c>
      <c r="G218" s="63">
        <v>0.74933540880290928</v>
      </c>
      <c r="H218" s="64">
        <v>36</v>
      </c>
      <c r="I218" s="65" t="s">
        <v>78</v>
      </c>
    </row>
    <row r="219" spans="1:275" s="42" customFormat="1" x14ac:dyDescent="0.2">
      <c r="A219" s="42" t="s">
        <v>552</v>
      </c>
      <c r="B219" s="42" t="s">
        <v>492</v>
      </c>
      <c r="C219" s="42" t="s">
        <v>493</v>
      </c>
      <c r="D219" s="44"/>
      <c r="E219" s="44"/>
      <c r="F219" s="44"/>
      <c r="G219" s="63">
        <v>0.74826253449660274</v>
      </c>
      <c r="H219" s="64">
        <v>28</v>
      </c>
      <c r="I219" s="63" t="s">
        <v>78</v>
      </c>
    </row>
    <row r="220" spans="1:275" s="42" customFormat="1" x14ac:dyDescent="0.2">
      <c r="A220" s="42" t="s">
        <v>280</v>
      </c>
      <c r="B220" s="42" t="s">
        <v>126</v>
      </c>
      <c r="C220" s="42" t="s">
        <v>133</v>
      </c>
      <c r="D220" s="44">
        <v>0.74814736899180279</v>
      </c>
      <c r="E220" s="44">
        <v>0.74814736899180279</v>
      </c>
      <c r="F220" s="44">
        <v>0.74814736899180279</v>
      </c>
      <c r="G220" s="63">
        <v>0.74814736899180279</v>
      </c>
      <c r="H220" s="64">
        <v>18</v>
      </c>
      <c r="I220" s="66" t="s">
        <v>77</v>
      </c>
    </row>
    <row r="221" spans="1:275" s="42" customFormat="1" x14ac:dyDescent="0.2">
      <c r="A221" s="42" t="s">
        <v>419</v>
      </c>
      <c r="B221" s="44" t="s">
        <v>412</v>
      </c>
      <c r="C221" s="44" t="s">
        <v>413</v>
      </c>
      <c r="D221" s="44">
        <v>0.72073189391689263</v>
      </c>
      <c r="E221" s="44">
        <v>0.74773189391689265</v>
      </c>
      <c r="F221" s="44">
        <v>0.74773189391689265</v>
      </c>
      <c r="G221" s="63">
        <v>0.74773189391689265</v>
      </c>
      <c r="H221" s="64">
        <v>19</v>
      </c>
      <c r="I221" s="66" t="s">
        <v>83</v>
      </c>
    </row>
    <row r="222" spans="1:275" s="42" customFormat="1" x14ac:dyDescent="0.2">
      <c r="A222" s="42" t="s">
        <v>280</v>
      </c>
      <c r="B222" s="42" t="s">
        <v>31</v>
      </c>
      <c r="C222" s="42" t="s">
        <v>32</v>
      </c>
      <c r="D222" s="44">
        <v>0.73040056011681365</v>
      </c>
      <c r="E222" s="44">
        <v>0.74540056011681366</v>
      </c>
      <c r="F222" s="44">
        <v>0.74540056011681366</v>
      </c>
      <c r="G222" s="63">
        <v>0.74540056011681366</v>
      </c>
      <c r="H222" s="64">
        <v>16</v>
      </c>
      <c r="I222" s="66" t="s">
        <v>83</v>
      </c>
    </row>
    <row r="223" spans="1:275" s="42" customFormat="1" x14ac:dyDescent="0.2">
      <c r="A223" s="40" t="s">
        <v>682</v>
      </c>
      <c r="B223" s="40" t="s">
        <v>645</v>
      </c>
      <c r="C223" s="40" t="s">
        <v>646</v>
      </c>
      <c r="D223" s="43"/>
      <c r="E223" s="43"/>
      <c r="F223" s="43"/>
      <c r="G223" s="84">
        <v>0.74287075708107331</v>
      </c>
      <c r="H223" s="83">
        <v>27</v>
      </c>
      <c r="I223" s="60" t="s">
        <v>83</v>
      </c>
      <c r="J223" s="40"/>
    </row>
    <row r="224" spans="1:275" s="42" customFormat="1" x14ac:dyDescent="0.2">
      <c r="A224" s="42" t="s">
        <v>279</v>
      </c>
      <c r="B224" s="42" t="s">
        <v>268</v>
      </c>
      <c r="C224" s="42" t="s">
        <v>269</v>
      </c>
      <c r="D224" s="45">
        <v>0.74206574640352985</v>
      </c>
      <c r="E224" s="45">
        <v>0.74206574640352985</v>
      </c>
      <c r="F224" s="45">
        <v>0.74206574640352985</v>
      </c>
      <c r="G224" s="67">
        <v>0.74206574640352985</v>
      </c>
      <c r="H224" s="64">
        <v>17</v>
      </c>
      <c r="I224" s="66" t="s">
        <v>78</v>
      </c>
    </row>
    <row r="225" spans="1:275" s="42" customFormat="1" x14ac:dyDescent="0.2">
      <c r="A225" s="42" t="s">
        <v>372</v>
      </c>
      <c r="B225" s="42" t="s">
        <v>341</v>
      </c>
      <c r="C225" s="42" t="s">
        <v>342</v>
      </c>
      <c r="D225" s="45">
        <v>0.74077714437437436</v>
      </c>
      <c r="E225" s="45">
        <v>0.74077714437437436</v>
      </c>
      <c r="F225" s="45">
        <v>0.74077714437437436</v>
      </c>
      <c r="G225" s="67">
        <v>0.74077714437437436</v>
      </c>
      <c r="H225" s="64">
        <v>21</v>
      </c>
      <c r="I225" s="66" t="s">
        <v>78</v>
      </c>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40"/>
      <c r="BH225" s="40"/>
      <c r="BI225" s="40"/>
      <c r="BJ225" s="40"/>
      <c r="BK225" s="40"/>
      <c r="BL225" s="40"/>
      <c r="BM225" s="40"/>
      <c r="BN225" s="40"/>
      <c r="BO225" s="40"/>
      <c r="BP225" s="40"/>
      <c r="BQ225" s="40"/>
      <c r="BR225" s="40"/>
      <c r="BS225" s="40"/>
      <c r="BT225" s="40"/>
      <c r="BU225" s="40"/>
      <c r="BV225" s="40"/>
      <c r="BW225" s="40"/>
      <c r="BX225" s="40"/>
      <c r="BY225" s="40"/>
      <c r="BZ225" s="40"/>
      <c r="CA225" s="40"/>
      <c r="CB225" s="40"/>
      <c r="CC225" s="40"/>
      <c r="CD225" s="40"/>
      <c r="CE225" s="40"/>
      <c r="CF225" s="40"/>
      <c r="CG225" s="40"/>
      <c r="CH225" s="40"/>
      <c r="CI225" s="40"/>
      <c r="CJ225" s="40"/>
      <c r="CK225" s="40"/>
      <c r="CL225" s="40"/>
      <c r="CM225" s="40"/>
      <c r="CN225" s="40"/>
      <c r="CO225" s="40"/>
      <c r="CP225" s="40"/>
      <c r="CQ225" s="40"/>
      <c r="CR225" s="40"/>
      <c r="CS225" s="40"/>
      <c r="CT225" s="40"/>
      <c r="CU225" s="40"/>
      <c r="CV225" s="40"/>
      <c r="CW225" s="40"/>
      <c r="CX225" s="40"/>
      <c r="CY225" s="40"/>
      <c r="CZ225" s="40"/>
      <c r="DA225" s="40"/>
      <c r="DB225" s="40"/>
      <c r="DC225" s="40"/>
      <c r="DD225" s="40"/>
      <c r="DE225" s="40"/>
      <c r="DF225" s="40"/>
      <c r="DG225" s="40"/>
      <c r="DH225" s="40"/>
      <c r="DI225" s="40"/>
      <c r="DJ225" s="40"/>
      <c r="DK225" s="40"/>
      <c r="DL225" s="40"/>
      <c r="DM225" s="40"/>
      <c r="DN225" s="40"/>
      <c r="DO225" s="40"/>
      <c r="DP225" s="40"/>
      <c r="DQ225" s="40"/>
      <c r="DR225" s="40"/>
      <c r="DS225" s="40"/>
      <c r="DT225" s="40"/>
      <c r="DU225" s="40"/>
      <c r="DV225" s="40"/>
      <c r="DW225" s="40"/>
      <c r="DX225" s="40"/>
      <c r="DY225" s="40"/>
      <c r="DZ225" s="40"/>
      <c r="EA225" s="40"/>
      <c r="EB225" s="40"/>
      <c r="EC225" s="40"/>
      <c r="ED225" s="40"/>
      <c r="EE225" s="40"/>
      <c r="EF225" s="40"/>
      <c r="EG225" s="40"/>
      <c r="EH225" s="40"/>
      <c r="EI225" s="40"/>
      <c r="EJ225" s="40"/>
      <c r="EK225" s="40"/>
      <c r="EL225" s="40"/>
      <c r="EM225" s="40"/>
      <c r="EN225" s="40"/>
      <c r="EO225" s="40"/>
      <c r="EP225" s="40"/>
      <c r="EQ225" s="40"/>
      <c r="ER225" s="40"/>
      <c r="ES225" s="40"/>
      <c r="ET225" s="40"/>
      <c r="EU225" s="40"/>
      <c r="EV225" s="40"/>
      <c r="EW225" s="40"/>
      <c r="EX225" s="40"/>
      <c r="EY225" s="40"/>
      <c r="EZ225" s="40"/>
      <c r="FA225" s="40"/>
      <c r="FB225" s="40"/>
      <c r="FC225" s="40"/>
      <c r="FD225" s="40"/>
      <c r="FE225" s="40"/>
      <c r="FF225" s="40"/>
      <c r="FG225" s="40"/>
      <c r="FH225" s="40"/>
      <c r="FI225" s="40"/>
      <c r="FJ225" s="40"/>
      <c r="FK225" s="40"/>
      <c r="FL225" s="40"/>
      <c r="FM225" s="40"/>
      <c r="FN225" s="40"/>
      <c r="FO225" s="40"/>
      <c r="FP225" s="40"/>
      <c r="FQ225" s="40"/>
      <c r="FR225" s="40"/>
      <c r="FS225" s="40"/>
      <c r="FT225" s="40"/>
      <c r="FU225" s="40"/>
      <c r="FV225" s="40"/>
      <c r="FW225" s="40"/>
      <c r="FX225" s="40"/>
      <c r="FY225" s="40"/>
      <c r="FZ225" s="40"/>
      <c r="GA225" s="40"/>
      <c r="GB225" s="40"/>
      <c r="GC225" s="40"/>
      <c r="GD225" s="40"/>
      <c r="GE225" s="40"/>
      <c r="GF225" s="40"/>
      <c r="GG225" s="40"/>
      <c r="GH225" s="40"/>
      <c r="GI225" s="40"/>
      <c r="GJ225" s="40"/>
      <c r="GK225" s="40"/>
      <c r="GL225" s="40"/>
      <c r="GM225" s="40"/>
      <c r="GN225" s="40"/>
      <c r="GO225" s="40"/>
      <c r="GP225" s="40"/>
      <c r="GQ225" s="40"/>
      <c r="GR225" s="40"/>
      <c r="GS225" s="40"/>
      <c r="GT225" s="40"/>
      <c r="GU225" s="40"/>
      <c r="GV225" s="40"/>
      <c r="GW225" s="40"/>
      <c r="GX225" s="40"/>
      <c r="GY225" s="40"/>
      <c r="GZ225" s="40"/>
      <c r="HA225" s="40"/>
      <c r="HB225" s="40"/>
      <c r="HC225" s="40"/>
      <c r="HD225" s="40"/>
      <c r="HE225" s="40"/>
      <c r="HF225" s="40"/>
      <c r="HG225" s="40"/>
      <c r="HH225" s="40"/>
      <c r="HI225" s="40"/>
      <c r="HJ225" s="40"/>
      <c r="HK225" s="40"/>
      <c r="HL225" s="40"/>
      <c r="HM225" s="40"/>
      <c r="HN225" s="40"/>
      <c r="HO225" s="40"/>
      <c r="HP225" s="40"/>
      <c r="HQ225" s="40"/>
      <c r="HR225" s="40"/>
      <c r="HS225" s="40"/>
      <c r="HT225" s="40"/>
      <c r="HU225" s="40"/>
      <c r="HV225" s="40"/>
      <c r="HW225" s="40"/>
      <c r="HX225" s="40"/>
      <c r="HY225" s="40"/>
      <c r="HZ225" s="40"/>
      <c r="IA225" s="40"/>
      <c r="IB225" s="40"/>
      <c r="IC225" s="40"/>
      <c r="ID225" s="40"/>
      <c r="IE225" s="40"/>
      <c r="IF225" s="40"/>
      <c r="IG225" s="40"/>
      <c r="IH225" s="40"/>
      <c r="II225" s="40"/>
      <c r="IJ225" s="40"/>
      <c r="IK225" s="40"/>
      <c r="IL225" s="40"/>
      <c r="IM225" s="40"/>
      <c r="IN225" s="40"/>
      <c r="IO225" s="40"/>
      <c r="IP225" s="40"/>
      <c r="IQ225" s="40"/>
      <c r="IR225" s="40"/>
      <c r="IS225" s="40"/>
      <c r="IT225" s="40"/>
      <c r="IU225" s="40"/>
      <c r="IV225" s="40"/>
      <c r="IW225" s="40"/>
      <c r="IX225" s="40"/>
      <c r="IY225" s="40"/>
      <c r="IZ225" s="40"/>
      <c r="JA225" s="40"/>
      <c r="JB225" s="40"/>
      <c r="JC225" s="40"/>
      <c r="JD225" s="40"/>
      <c r="JE225" s="40"/>
      <c r="JF225" s="40"/>
      <c r="JG225" s="40"/>
      <c r="JH225" s="40"/>
      <c r="JI225" s="40"/>
      <c r="JJ225" s="40"/>
      <c r="JK225" s="40"/>
      <c r="JL225" s="40"/>
      <c r="JM225" s="40"/>
      <c r="JN225" s="40"/>
      <c r="JO225" s="40"/>
    </row>
    <row r="226" spans="1:275" s="42" customFormat="1" x14ac:dyDescent="0.2">
      <c r="A226" s="42" t="s">
        <v>278</v>
      </c>
      <c r="B226" s="42" t="s">
        <v>221</v>
      </c>
      <c r="C226" s="42" t="s">
        <v>222</v>
      </c>
      <c r="D226" s="44">
        <v>0.73954976707701292</v>
      </c>
      <c r="E226" s="44">
        <v>0.73954976707701292</v>
      </c>
      <c r="F226" s="44">
        <v>0.73954976707701292</v>
      </c>
      <c r="G226" s="63">
        <v>0.73954976707701292</v>
      </c>
      <c r="H226" s="64">
        <v>37</v>
      </c>
      <c r="I226" s="65" t="s">
        <v>78</v>
      </c>
    </row>
    <row r="227" spans="1:275" s="42" customFormat="1" x14ac:dyDescent="0.2">
      <c r="A227" s="40" t="s">
        <v>682</v>
      </c>
      <c r="B227" s="40" t="s">
        <v>616</v>
      </c>
      <c r="C227" s="40" t="s">
        <v>667</v>
      </c>
      <c r="D227" s="43"/>
      <c r="E227" s="43"/>
      <c r="F227" s="43"/>
      <c r="G227" s="84">
        <v>0.73850007364831971</v>
      </c>
      <c r="H227" s="83">
        <v>28</v>
      </c>
      <c r="I227" s="60" t="s">
        <v>78</v>
      </c>
      <c r="J227" s="40"/>
    </row>
    <row r="228" spans="1:275" s="42" customFormat="1" x14ac:dyDescent="0.2">
      <c r="A228" s="40" t="s">
        <v>682</v>
      </c>
      <c r="B228" s="40" t="s">
        <v>638</v>
      </c>
      <c r="C228" s="40" t="s">
        <v>671</v>
      </c>
      <c r="D228" s="43"/>
      <c r="E228" s="43"/>
      <c r="F228" s="43"/>
      <c r="G228" s="84">
        <v>0.73747306968974735</v>
      </c>
      <c r="H228" s="83">
        <v>29</v>
      </c>
      <c r="I228" s="60" t="s">
        <v>83</v>
      </c>
      <c r="J228" s="40"/>
    </row>
    <row r="229" spans="1:275" s="42" customFormat="1" x14ac:dyDescent="0.2">
      <c r="A229" s="42" t="s">
        <v>280</v>
      </c>
      <c r="B229" s="42" t="s">
        <v>38</v>
      </c>
      <c r="C229" s="42" t="s">
        <v>70</v>
      </c>
      <c r="D229" s="44">
        <v>0.73583058896378706</v>
      </c>
      <c r="E229" s="44">
        <v>0.73736905050224855</v>
      </c>
      <c r="F229" s="44">
        <v>0.73736905050224855</v>
      </c>
      <c r="G229" s="63">
        <v>0.73736905050224855</v>
      </c>
      <c r="H229" s="64">
        <v>17</v>
      </c>
      <c r="I229" s="66" t="s">
        <v>78</v>
      </c>
    </row>
    <row r="230" spans="1:275" s="42" customFormat="1" x14ac:dyDescent="0.2">
      <c r="A230" s="40" t="s">
        <v>682</v>
      </c>
      <c r="B230" s="40" t="s">
        <v>621</v>
      </c>
      <c r="C230" s="40" t="s">
        <v>622</v>
      </c>
      <c r="D230" s="43"/>
      <c r="E230" s="43"/>
      <c r="F230" s="43"/>
      <c r="G230" s="84">
        <v>0.73634853999103123</v>
      </c>
      <c r="H230" s="83">
        <v>30</v>
      </c>
      <c r="I230" s="60" t="s">
        <v>77</v>
      </c>
      <c r="J230" s="40"/>
    </row>
    <row r="231" spans="1:275" s="42" customFormat="1" x14ac:dyDescent="0.2">
      <c r="A231" s="40" t="s">
        <v>682</v>
      </c>
      <c r="B231" s="40" t="s">
        <v>648</v>
      </c>
      <c r="C231" s="40" t="s">
        <v>649</v>
      </c>
      <c r="D231" s="43"/>
      <c r="E231" s="43"/>
      <c r="F231" s="43"/>
      <c r="G231" s="84">
        <v>0.73301771463785836</v>
      </c>
      <c r="H231" s="83">
        <v>31</v>
      </c>
      <c r="I231" s="60" t="s">
        <v>83</v>
      </c>
      <c r="J231" s="40"/>
    </row>
    <row r="232" spans="1:275" s="42" customFormat="1" x14ac:dyDescent="0.2">
      <c r="A232" s="40" t="s">
        <v>682</v>
      </c>
      <c r="B232" s="40" t="s">
        <v>207</v>
      </c>
      <c r="C232" s="40" t="s">
        <v>650</v>
      </c>
      <c r="D232" s="43"/>
      <c r="E232" s="43"/>
      <c r="F232" s="43"/>
      <c r="G232" s="84">
        <v>0.72993274207632264</v>
      </c>
      <c r="H232" s="83">
        <v>32</v>
      </c>
      <c r="I232" s="60" t="s">
        <v>83</v>
      </c>
      <c r="J232" s="40"/>
    </row>
    <row r="233" spans="1:275" s="42" customFormat="1" x14ac:dyDescent="0.2">
      <c r="A233" s="40" t="s">
        <v>682</v>
      </c>
      <c r="B233" s="40" t="s">
        <v>609</v>
      </c>
      <c r="C233" s="40" t="s">
        <v>610</v>
      </c>
      <c r="D233" s="43"/>
      <c r="E233" s="43"/>
      <c r="F233" s="43"/>
      <c r="G233" s="84">
        <v>0.72651348926311954</v>
      </c>
      <c r="H233" s="83">
        <v>33</v>
      </c>
      <c r="I233" s="60" t="s">
        <v>78</v>
      </c>
      <c r="J233" s="40"/>
    </row>
    <row r="234" spans="1:275" s="42" customFormat="1" x14ac:dyDescent="0.2">
      <c r="A234" s="42" t="s">
        <v>552</v>
      </c>
      <c r="B234" s="42" t="s">
        <v>484</v>
      </c>
      <c r="C234" s="42" t="s">
        <v>258</v>
      </c>
      <c r="D234" s="44"/>
      <c r="E234" s="44"/>
      <c r="F234" s="44"/>
      <c r="G234" s="63">
        <v>0.7245711479154886</v>
      </c>
      <c r="H234" s="64">
        <v>29</v>
      </c>
      <c r="I234" s="63" t="s">
        <v>78</v>
      </c>
    </row>
    <row r="235" spans="1:275" s="42" customFormat="1" x14ac:dyDescent="0.2">
      <c r="A235" s="42" t="s">
        <v>552</v>
      </c>
      <c r="B235" s="42" t="s">
        <v>524</v>
      </c>
      <c r="C235" s="42" t="s">
        <v>137</v>
      </c>
      <c r="D235" s="44"/>
      <c r="E235" s="44"/>
      <c r="F235" s="44"/>
      <c r="G235" s="63">
        <v>0.72134476275652981</v>
      </c>
      <c r="H235" s="64">
        <v>30</v>
      </c>
      <c r="I235" s="63" t="s">
        <v>78</v>
      </c>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c r="BX235" s="40"/>
      <c r="BY235" s="40"/>
      <c r="BZ235" s="40"/>
      <c r="CA235" s="40"/>
      <c r="CB235" s="40"/>
      <c r="CC235" s="40"/>
      <c r="CD235" s="40"/>
      <c r="CE235" s="40"/>
      <c r="CF235" s="40"/>
      <c r="CG235" s="40"/>
      <c r="CH235" s="40"/>
      <c r="CI235" s="40"/>
      <c r="CJ235" s="40"/>
      <c r="CK235" s="40"/>
      <c r="CL235" s="40"/>
      <c r="CM235" s="40"/>
      <c r="CN235" s="40"/>
      <c r="CO235" s="40"/>
      <c r="CP235" s="40"/>
      <c r="CQ235" s="40"/>
      <c r="CR235" s="40"/>
      <c r="CS235" s="40"/>
      <c r="CT235" s="40"/>
      <c r="CU235" s="40"/>
      <c r="CV235" s="40"/>
      <c r="CW235" s="40"/>
      <c r="CX235" s="40"/>
      <c r="CY235" s="40"/>
      <c r="CZ235" s="40"/>
      <c r="DA235" s="40"/>
      <c r="DB235" s="40"/>
      <c r="DC235" s="40"/>
      <c r="DD235" s="40"/>
      <c r="DE235" s="40"/>
      <c r="DF235" s="40"/>
      <c r="DG235" s="40"/>
      <c r="DH235" s="40"/>
      <c r="DI235" s="40"/>
      <c r="DJ235" s="40"/>
      <c r="DK235" s="40"/>
      <c r="DL235" s="40"/>
      <c r="DM235" s="40"/>
      <c r="DN235" s="40"/>
      <c r="DO235" s="40"/>
      <c r="DP235" s="40"/>
      <c r="DQ235" s="40"/>
      <c r="DR235" s="40"/>
      <c r="DS235" s="40"/>
      <c r="DT235" s="40"/>
      <c r="DU235" s="40"/>
      <c r="DV235" s="40"/>
      <c r="DW235" s="40"/>
      <c r="DX235" s="40"/>
      <c r="DY235" s="40"/>
      <c r="DZ235" s="40"/>
      <c r="EA235" s="40"/>
      <c r="EB235" s="40"/>
      <c r="EC235" s="40"/>
      <c r="ED235" s="40"/>
      <c r="EE235" s="40"/>
      <c r="EF235" s="40"/>
      <c r="EG235" s="40"/>
      <c r="EH235" s="40"/>
      <c r="EI235" s="40"/>
      <c r="EJ235" s="40"/>
      <c r="EK235" s="40"/>
      <c r="EL235" s="40"/>
      <c r="EM235" s="40"/>
      <c r="EN235" s="40"/>
      <c r="EO235" s="40"/>
      <c r="EP235" s="40"/>
      <c r="EQ235" s="40"/>
      <c r="ER235" s="40"/>
      <c r="ES235" s="40"/>
      <c r="ET235" s="40"/>
      <c r="EU235" s="40"/>
      <c r="EV235" s="40"/>
      <c r="EW235" s="40"/>
      <c r="EX235" s="40"/>
      <c r="EY235" s="40"/>
      <c r="EZ235" s="40"/>
      <c r="FA235" s="40"/>
      <c r="FB235" s="40"/>
      <c r="FC235" s="40"/>
      <c r="FD235" s="40"/>
      <c r="FE235" s="40"/>
      <c r="FF235" s="40"/>
      <c r="FG235" s="40"/>
      <c r="FH235" s="40"/>
      <c r="FI235" s="40"/>
      <c r="FJ235" s="40"/>
      <c r="FK235" s="40"/>
      <c r="FL235" s="40"/>
      <c r="FM235" s="40"/>
      <c r="FN235" s="40"/>
      <c r="FO235" s="40"/>
      <c r="FP235" s="40"/>
      <c r="FQ235" s="40"/>
      <c r="FR235" s="40"/>
      <c r="FS235" s="40"/>
      <c r="FT235" s="40"/>
      <c r="FU235" s="40"/>
      <c r="FV235" s="40"/>
      <c r="FW235" s="40"/>
      <c r="FX235" s="40"/>
      <c r="FY235" s="40"/>
      <c r="FZ235" s="40"/>
      <c r="GA235" s="40"/>
      <c r="GB235" s="40"/>
      <c r="GC235" s="40"/>
      <c r="GD235" s="40"/>
      <c r="GE235" s="40"/>
      <c r="GF235" s="40"/>
      <c r="GG235" s="40"/>
      <c r="GH235" s="40"/>
      <c r="GI235" s="40"/>
      <c r="GJ235" s="40"/>
      <c r="GK235" s="40"/>
      <c r="GL235" s="40"/>
      <c r="GM235" s="40"/>
      <c r="GN235" s="40"/>
      <c r="GO235" s="40"/>
      <c r="GP235" s="40"/>
      <c r="GQ235" s="40"/>
      <c r="GR235" s="40"/>
      <c r="GS235" s="40"/>
      <c r="GT235" s="40"/>
      <c r="GU235" s="40"/>
      <c r="GV235" s="40"/>
      <c r="GW235" s="40"/>
      <c r="GX235" s="40"/>
      <c r="GY235" s="40"/>
      <c r="GZ235" s="40"/>
      <c r="HA235" s="40"/>
      <c r="HB235" s="40"/>
      <c r="HC235" s="40"/>
      <c r="HD235" s="40"/>
      <c r="HE235" s="40"/>
      <c r="HF235" s="40"/>
      <c r="HG235" s="40"/>
      <c r="HH235" s="40"/>
      <c r="HI235" s="40"/>
      <c r="HJ235" s="40"/>
      <c r="HK235" s="40"/>
      <c r="HL235" s="40"/>
      <c r="HM235" s="40"/>
      <c r="HN235" s="40"/>
      <c r="HO235" s="40"/>
      <c r="HP235" s="40"/>
      <c r="HQ235" s="40"/>
      <c r="HR235" s="40"/>
      <c r="HS235" s="40"/>
      <c r="HT235" s="40"/>
      <c r="HU235" s="40"/>
      <c r="HV235" s="40"/>
      <c r="HW235" s="40"/>
      <c r="HX235" s="40"/>
      <c r="HY235" s="40"/>
      <c r="HZ235" s="40"/>
      <c r="IA235" s="40"/>
      <c r="IB235" s="40"/>
      <c r="IC235" s="40"/>
      <c r="ID235" s="40"/>
      <c r="IE235" s="40"/>
      <c r="IF235" s="40"/>
      <c r="IG235" s="40"/>
      <c r="IH235" s="40"/>
      <c r="II235" s="40"/>
      <c r="IJ235" s="40"/>
      <c r="IK235" s="40"/>
      <c r="IL235" s="40"/>
      <c r="IM235" s="40"/>
      <c r="IN235" s="40"/>
      <c r="IO235" s="40"/>
      <c r="IP235" s="40"/>
      <c r="IQ235" s="40"/>
      <c r="IR235" s="40"/>
      <c r="IS235" s="40"/>
      <c r="IT235" s="40"/>
      <c r="IU235" s="40"/>
      <c r="IV235" s="40"/>
      <c r="IW235" s="40"/>
      <c r="IX235" s="40"/>
      <c r="IY235" s="40"/>
      <c r="IZ235" s="40"/>
      <c r="JA235" s="40"/>
      <c r="JB235" s="40"/>
      <c r="JC235" s="40"/>
      <c r="JD235" s="40"/>
      <c r="JE235" s="40"/>
      <c r="JF235" s="40"/>
      <c r="JG235" s="40"/>
      <c r="JH235" s="40"/>
      <c r="JI235" s="40"/>
      <c r="JJ235" s="40"/>
      <c r="JK235" s="40"/>
      <c r="JL235" s="40"/>
      <c r="JM235" s="40"/>
      <c r="JN235" s="40"/>
      <c r="JO235" s="40"/>
    </row>
    <row r="236" spans="1:275" s="42" customFormat="1" x14ac:dyDescent="0.2">
      <c r="A236" s="42" t="s">
        <v>278</v>
      </c>
      <c r="B236" s="42" t="s">
        <v>194</v>
      </c>
      <c r="C236" s="42" t="s">
        <v>147</v>
      </c>
      <c r="D236" s="44">
        <v>0.72134295934139103</v>
      </c>
      <c r="E236" s="44">
        <v>0.72134295934139103</v>
      </c>
      <c r="F236" s="44">
        <v>0.72134295934139103</v>
      </c>
      <c r="G236" s="63">
        <v>0.72134295934139103</v>
      </c>
      <c r="H236" s="64">
        <v>38</v>
      </c>
      <c r="I236" s="65" t="s">
        <v>78</v>
      </c>
    </row>
    <row r="237" spans="1:275" s="42" customFormat="1" x14ac:dyDescent="0.2">
      <c r="A237" s="120" t="s">
        <v>898</v>
      </c>
      <c r="B237" s="42" t="s">
        <v>708</v>
      </c>
      <c r="C237" s="42" t="s">
        <v>734</v>
      </c>
      <c r="D237" s="44"/>
      <c r="E237" s="44"/>
      <c r="F237" s="44"/>
      <c r="G237" s="44">
        <v>0.72020963287080164</v>
      </c>
      <c r="H237" s="44">
        <v>17</v>
      </c>
      <c r="I237" s="63" t="s">
        <v>78</v>
      </c>
    </row>
    <row r="238" spans="1:275" s="42" customFormat="1" x14ac:dyDescent="0.2">
      <c r="A238" s="42" t="s">
        <v>280</v>
      </c>
      <c r="B238" s="42" t="s">
        <v>58</v>
      </c>
      <c r="C238" s="42" t="s">
        <v>59</v>
      </c>
      <c r="D238" s="44">
        <v>0.70227450867048902</v>
      </c>
      <c r="E238" s="44">
        <v>0.71927450867048903</v>
      </c>
      <c r="F238" s="44">
        <v>0.71927450867048903</v>
      </c>
      <c r="G238" s="63">
        <v>0.71927450867048903</v>
      </c>
      <c r="H238" s="64">
        <v>18</v>
      </c>
      <c r="I238" s="66" t="s">
        <v>78</v>
      </c>
    </row>
    <row r="239" spans="1:275" s="42" customFormat="1" x14ac:dyDescent="0.2">
      <c r="A239" s="42" t="s">
        <v>280</v>
      </c>
      <c r="B239" s="42" t="s">
        <v>112</v>
      </c>
      <c r="C239" s="42" t="s">
        <v>113</v>
      </c>
      <c r="D239" s="44">
        <v>0.6930917449938101</v>
      </c>
      <c r="E239" s="44">
        <v>0.71859174499381007</v>
      </c>
      <c r="F239" s="44">
        <v>0.71859174499381007</v>
      </c>
      <c r="G239" s="63">
        <v>0.71859174499381007</v>
      </c>
      <c r="H239" s="64">
        <v>19</v>
      </c>
      <c r="I239" s="66" t="s">
        <v>78</v>
      </c>
    </row>
    <row r="240" spans="1:275" s="42" customFormat="1" x14ac:dyDescent="0.2">
      <c r="A240" s="42" t="s">
        <v>279</v>
      </c>
      <c r="B240" s="42" t="s">
        <v>262</v>
      </c>
      <c r="C240" s="42" t="s">
        <v>263</v>
      </c>
      <c r="D240" s="45">
        <v>0.71836493272040969</v>
      </c>
      <c r="E240" s="45">
        <v>0.71836493272040969</v>
      </c>
      <c r="F240" s="45">
        <v>0.71836493272040969</v>
      </c>
      <c r="G240" s="67">
        <v>0.71836493272040969</v>
      </c>
      <c r="H240" s="64">
        <v>18</v>
      </c>
      <c r="I240" s="66" t="s">
        <v>78</v>
      </c>
    </row>
    <row r="241" spans="1:275" s="42" customFormat="1" x14ac:dyDescent="0.2">
      <c r="A241" s="42" t="s">
        <v>372</v>
      </c>
      <c r="B241" s="42" t="s">
        <v>300</v>
      </c>
      <c r="C241" s="42" t="s">
        <v>301</v>
      </c>
      <c r="D241" s="45">
        <v>0.67917634989426956</v>
      </c>
      <c r="E241" s="45">
        <v>0.71817634989426959</v>
      </c>
      <c r="F241" s="45">
        <v>0.71817634989426959</v>
      </c>
      <c r="G241" s="67">
        <v>0.71817634989426959</v>
      </c>
      <c r="H241" s="64">
        <v>22</v>
      </c>
      <c r="I241" s="66" t="s">
        <v>78</v>
      </c>
    </row>
    <row r="242" spans="1:275" s="42" customFormat="1" x14ac:dyDescent="0.2">
      <c r="A242" s="40" t="s">
        <v>682</v>
      </c>
      <c r="B242" s="40" t="s">
        <v>632</v>
      </c>
      <c r="C242" s="40" t="s">
        <v>633</v>
      </c>
      <c r="D242" s="43"/>
      <c r="E242" s="43"/>
      <c r="F242" s="43"/>
      <c r="G242" s="84">
        <v>0.71669568565102959</v>
      </c>
      <c r="H242" s="83">
        <v>34</v>
      </c>
      <c r="I242" s="60" t="s">
        <v>78</v>
      </c>
      <c r="J242" s="40"/>
    </row>
    <row r="243" spans="1:275" s="42" customFormat="1" x14ac:dyDescent="0.2">
      <c r="A243" s="42" t="s">
        <v>278</v>
      </c>
      <c r="B243" s="42" t="s">
        <v>170</v>
      </c>
      <c r="C243" s="42" t="s">
        <v>171</v>
      </c>
      <c r="D243" s="44">
        <v>0.70452292367692548</v>
      </c>
      <c r="E243" s="44">
        <v>0.71252292367692549</v>
      </c>
      <c r="F243" s="44">
        <v>0.71252292367692549</v>
      </c>
      <c r="G243" s="63">
        <v>0.71252292367692549</v>
      </c>
      <c r="H243" s="64">
        <v>39</v>
      </c>
      <c r="I243" s="65" t="s">
        <v>78</v>
      </c>
    </row>
    <row r="244" spans="1:275" s="42" customFormat="1" x14ac:dyDescent="0.2">
      <c r="A244" s="42" t="s">
        <v>280</v>
      </c>
      <c r="B244" s="42" t="s">
        <v>64</v>
      </c>
      <c r="C244" s="42" t="s">
        <v>65</v>
      </c>
      <c r="D244" s="44">
        <v>0.71248844177469051</v>
      </c>
      <c r="E244" s="44">
        <v>0.71248844177469051</v>
      </c>
      <c r="F244" s="44">
        <v>0.71248844177469051</v>
      </c>
      <c r="G244" s="63">
        <v>0.71248844177469051</v>
      </c>
      <c r="H244" s="64">
        <v>19</v>
      </c>
      <c r="I244" s="66" t="s">
        <v>78</v>
      </c>
    </row>
    <row r="245" spans="1:275" s="42" customFormat="1" x14ac:dyDescent="0.2">
      <c r="A245" s="42" t="s">
        <v>280</v>
      </c>
      <c r="B245" s="42" t="s">
        <v>56</v>
      </c>
      <c r="C245" s="42" t="s">
        <v>57</v>
      </c>
      <c r="D245" s="44">
        <v>0.70984768097937345</v>
      </c>
      <c r="E245" s="44">
        <v>0.70984768097937345</v>
      </c>
      <c r="F245" s="44">
        <v>0.70984768097937345</v>
      </c>
      <c r="G245" s="63">
        <v>0.70984768097937345</v>
      </c>
      <c r="H245" s="64">
        <v>20</v>
      </c>
      <c r="I245" s="66" t="s">
        <v>78</v>
      </c>
    </row>
    <row r="246" spans="1:275" s="42" customFormat="1" x14ac:dyDescent="0.2">
      <c r="A246" s="42" t="s">
        <v>278</v>
      </c>
      <c r="B246" s="42" t="s">
        <v>164</v>
      </c>
      <c r="C246" s="42" t="s">
        <v>165</v>
      </c>
      <c r="D246" s="44">
        <v>0.70849679124361253</v>
      </c>
      <c r="E246" s="44">
        <v>0.70849679124361253</v>
      </c>
      <c r="F246" s="44">
        <v>0.70849679124361253</v>
      </c>
      <c r="G246" s="63">
        <v>0.70849679124361253</v>
      </c>
      <c r="H246" s="64">
        <v>40</v>
      </c>
      <c r="I246" s="65" t="s">
        <v>78</v>
      </c>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40"/>
      <c r="BH246" s="40"/>
      <c r="BI246" s="40"/>
      <c r="BJ246" s="40"/>
      <c r="BK246" s="40"/>
      <c r="BL246" s="40"/>
      <c r="BM246" s="40"/>
      <c r="BN246" s="40"/>
      <c r="BO246" s="40"/>
      <c r="BP246" s="40"/>
      <c r="BQ246" s="40"/>
      <c r="BR246" s="40"/>
      <c r="BS246" s="40"/>
      <c r="BT246" s="40"/>
      <c r="BU246" s="40"/>
      <c r="BV246" s="40"/>
      <c r="BW246" s="40"/>
      <c r="BX246" s="40"/>
      <c r="BY246" s="40"/>
      <c r="BZ246" s="40"/>
      <c r="CA246" s="40"/>
      <c r="CB246" s="40"/>
      <c r="CC246" s="40"/>
      <c r="CD246" s="40"/>
      <c r="CE246" s="40"/>
      <c r="CF246" s="40"/>
      <c r="CG246" s="40"/>
      <c r="CH246" s="40"/>
      <c r="CI246" s="40"/>
      <c r="CJ246" s="40"/>
      <c r="CK246" s="40"/>
      <c r="CL246" s="40"/>
      <c r="CM246" s="40"/>
      <c r="CN246" s="40"/>
      <c r="CO246" s="40"/>
      <c r="CP246" s="40"/>
      <c r="CQ246" s="40"/>
      <c r="CR246" s="40"/>
      <c r="CS246" s="40"/>
      <c r="CT246" s="40"/>
      <c r="CU246" s="40"/>
      <c r="CV246" s="40"/>
      <c r="CW246" s="40"/>
      <c r="CX246" s="40"/>
      <c r="CY246" s="40"/>
      <c r="CZ246" s="40"/>
      <c r="DA246" s="40"/>
      <c r="DB246" s="40"/>
      <c r="DC246" s="40"/>
      <c r="DD246" s="40"/>
      <c r="DE246" s="40"/>
      <c r="DF246" s="40"/>
      <c r="DG246" s="40"/>
      <c r="DH246" s="40"/>
      <c r="DI246" s="40"/>
      <c r="DJ246" s="40"/>
      <c r="DK246" s="40"/>
      <c r="DL246" s="40"/>
      <c r="DM246" s="40"/>
      <c r="DN246" s="40"/>
      <c r="DO246" s="40"/>
      <c r="DP246" s="40"/>
      <c r="DQ246" s="40"/>
      <c r="DR246" s="40"/>
      <c r="DS246" s="40"/>
      <c r="DT246" s="40"/>
      <c r="DU246" s="40"/>
      <c r="DV246" s="40"/>
      <c r="DW246" s="40"/>
      <c r="DX246" s="40"/>
      <c r="DY246" s="40"/>
      <c r="DZ246" s="40"/>
      <c r="EA246" s="40"/>
      <c r="EB246" s="40"/>
      <c r="EC246" s="40"/>
      <c r="ED246" s="40"/>
      <c r="EE246" s="40"/>
      <c r="EF246" s="40"/>
      <c r="EG246" s="40"/>
      <c r="EH246" s="40"/>
      <c r="EI246" s="40"/>
      <c r="EJ246" s="40"/>
      <c r="EK246" s="40"/>
      <c r="EL246" s="40"/>
      <c r="EM246" s="40"/>
      <c r="EN246" s="40"/>
      <c r="EO246" s="40"/>
      <c r="EP246" s="40"/>
      <c r="EQ246" s="40"/>
      <c r="ER246" s="40"/>
      <c r="ES246" s="40"/>
      <c r="ET246" s="40"/>
      <c r="EU246" s="40"/>
      <c r="EV246" s="40"/>
      <c r="EW246" s="40"/>
      <c r="EX246" s="40"/>
      <c r="EY246" s="40"/>
      <c r="EZ246" s="40"/>
      <c r="FA246" s="40"/>
      <c r="FB246" s="40"/>
      <c r="FC246" s="40"/>
      <c r="FD246" s="40"/>
      <c r="FE246" s="40"/>
      <c r="FF246" s="40"/>
      <c r="FG246" s="40"/>
      <c r="FH246" s="40"/>
      <c r="FI246" s="40"/>
      <c r="FJ246" s="40"/>
      <c r="FK246" s="40"/>
      <c r="FL246" s="40"/>
      <c r="FM246" s="40"/>
      <c r="FN246" s="40"/>
      <c r="FO246" s="40"/>
      <c r="FP246" s="40"/>
      <c r="FQ246" s="40"/>
      <c r="FR246" s="40"/>
      <c r="FS246" s="40"/>
      <c r="FT246" s="40"/>
      <c r="FU246" s="40"/>
      <c r="FV246" s="40"/>
      <c r="FW246" s="40"/>
      <c r="FX246" s="40"/>
      <c r="FY246" s="40"/>
      <c r="FZ246" s="40"/>
      <c r="GA246" s="40"/>
      <c r="GB246" s="40"/>
      <c r="GC246" s="40"/>
      <c r="GD246" s="40"/>
      <c r="GE246" s="40"/>
      <c r="GF246" s="40"/>
      <c r="GG246" s="40"/>
      <c r="GH246" s="40"/>
      <c r="GI246" s="40"/>
      <c r="GJ246" s="40"/>
      <c r="GK246" s="40"/>
      <c r="GL246" s="40"/>
      <c r="GM246" s="40"/>
      <c r="GN246" s="40"/>
      <c r="GO246" s="40"/>
      <c r="GP246" s="40"/>
      <c r="GQ246" s="40"/>
      <c r="GR246" s="40"/>
      <c r="GS246" s="40"/>
      <c r="GT246" s="40"/>
      <c r="GU246" s="40"/>
      <c r="GV246" s="40"/>
      <c r="GW246" s="40"/>
      <c r="GX246" s="40"/>
      <c r="GY246" s="40"/>
      <c r="GZ246" s="40"/>
      <c r="HA246" s="40"/>
      <c r="HB246" s="40"/>
      <c r="HC246" s="40"/>
      <c r="HD246" s="40"/>
      <c r="HE246" s="40"/>
      <c r="HF246" s="40"/>
      <c r="HG246" s="40"/>
      <c r="HH246" s="40"/>
      <c r="HI246" s="40"/>
      <c r="HJ246" s="40"/>
      <c r="HK246" s="40"/>
      <c r="HL246" s="40"/>
      <c r="HM246" s="40"/>
      <c r="HN246" s="40"/>
      <c r="HO246" s="40"/>
      <c r="HP246" s="40"/>
      <c r="HQ246" s="40"/>
      <c r="HR246" s="40"/>
      <c r="HS246" s="40"/>
      <c r="HT246" s="40"/>
      <c r="HU246" s="40"/>
      <c r="HV246" s="40"/>
      <c r="HW246" s="40"/>
      <c r="HX246" s="40"/>
      <c r="HY246" s="40"/>
      <c r="HZ246" s="40"/>
      <c r="IA246" s="40"/>
      <c r="IB246" s="40"/>
      <c r="IC246" s="40"/>
      <c r="ID246" s="40"/>
      <c r="IE246" s="40"/>
      <c r="IF246" s="40"/>
      <c r="IG246" s="40"/>
      <c r="IH246" s="40"/>
      <c r="II246" s="40"/>
      <c r="IJ246" s="40"/>
      <c r="IK246" s="40"/>
      <c r="IL246" s="40"/>
      <c r="IM246" s="40"/>
      <c r="IN246" s="40"/>
      <c r="IO246" s="40"/>
      <c r="IP246" s="40"/>
      <c r="IQ246" s="40"/>
      <c r="IR246" s="40"/>
      <c r="IS246" s="40"/>
      <c r="IT246" s="40"/>
      <c r="IU246" s="40"/>
      <c r="IV246" s="40"/>
      <c r="IW246" s="40"/>
      <c r="IX246" s="40"/>
      <c r="IY246" s="40"/>
      <c r="IZ246" s="40"/>
      <c r="JA246" s="40"/>
      <c r="JB246" s="40"/>
      <c r="JC246" s="40"/>
      <c r="JD246" s="40"/>
      <c r="JE246" s="40"/>
      <c r="JF246" s="40"/>
      <c r="JG246" s="40"/>
      <c r="JH246" s="40"/>
      <c r="JI246" s="40"/>
      <c r="JJ246" s="40"/>
      <c r="JK246" s="40"/>
      <c r="JL246" s="40"/>
      <c r="JM246" s="40"/>
      <c r="JN246" s="40"/>
      <c r="JO246" s="40"/>
    </row>
    <row r="247" spans="1:275" s="42" customFormat="1" x14ac:dyDescent="0.2">
      <c r="A247" s="42" t="s">
        <v>278</v>
      </c>
      <c r="B247" s="42" t="s">
        <v>195</v>
      </c>
      <c r="C247" s="42" t="s">
        <v>158</v>
      </c>
      <c r="D247" s="44">
        <v>0.70805600229444299</v>
      </c>
      <c r="E247" s="44">
        <v>0.70805600229444299</v>
      </c>
      <c r="F247" s="44">
        <v>0.70805600229444299</v>
      </c>
      <c r="G247" s="63">
        <v>0.70805600229444299</v>
      </c>
      <c r="H247" s="64">
        <v>41</v>
      </c>
      <c r="I247" s="65" t="s">
        <v>78</v>
      </c>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40"/>
      <c r="BH247" s="40"/>
      <c r="BI247" s="40"/>
      <c r="BJ247" s="40"/>
      <c r="BK247" s="40"/>
      <c r="BL247" s="40"/>
      <c r="BM247" s="40"/>
      <c r="BN247" s="40"/>
      <c r="BO247" s="40"/>
      <c r="BP247" s="40"/>
      <c r="BQ247" s="40"/>
      <c r="BR247" s="40"/>
      <c r="BS247" s="40"/>
      <c r="BT247" s="40"/>
      <c r="BU247" s="40"/>
      <c r="BV247" s="40"/>
      <c r="BW247" s="40"/>
      <c r="BX247" s="40"/>
      <c r="BY247" s="40"/>
      <c r="BZ247" s="40"/>
      <c r="CA247" s="40"/>
      <c r="CB247" s="40"/>
      <c r="CC247" s="40"/>
      <c r="CD247" s="40"/>
      <c r="CE247" s="40"/>
      <c r="CF247" s="40"/>
      <c r="CG247" s="40"/>
      <c r="CH247" s="40"/>
      <c r="CI247" s="40"/>
      <c r="CJ247" s="40"/>
      <c r="CK247" s="40"/>
      <c r="CL247" s="40"/>
      <c r="CM247" s="40"/>
      <c r="CN247" s="40"/>
      <c r="CO247" s="40"/>
      <c r="CP247" s="40"/>
      <c r="CQ247" s="40"/>
      <c r="CR247" s="40"/>
      <c r="CS247" s="40"/>
      <c r="CT247" s="40"/>
      <c r="CU247" s="40"/>
      <c r="CV247" s="40"/>
      <c r="CW247" s="40"/>
      <c r="CX247" s="40"/>
      <c r="CY247" s="40"/>
      <c r="CZ247" s="40"/>
      <c r="DA247" s="40"/>
      <c r="DB247" s="40"/>
      <c r="DC247" s="40"/>
      <c r="DD247" s="40"/>
      <c r="DE247" s="40"/>
      <c r="DF247" s="40"/>
      <c r="DG247" s="40"/>
      <c r="DH247" s="40"/>
      <c r="DI247" s="40"/>
      <c r="DJ247" s="40"/>
      <c r="DK247" s="40"/>
      <c r="DL247" s="40"/>
      <c r="DM247" s="40"/>
      <c r="DN247" s="40"/>
      <c r="DO247" s="40"/>
      <c r="DP247" s="40"/>
      <c r="DQ247" s="40"/>
      <c r="DR247" s="40"/>
      <c r="DS247" s="40"/>
      <c r="DT247" s="40"/>
      <c r="DU247" s="40"/>
      <c r="DV247" s="40"/>
      <c r="DW247" s="40"/>
      <c r="DX247" s="40"/>
      <c r="DY247" s="40"/>
      <c r="DZ247" s="40"/>
      <c r="EA247" s="40"/>
      <c r="EB247" s="40"/>
      <c r="EC247" s="40"/>
      <c r="ED247" s="40"/>
      <c r="EE247" s="40"/>
      <c r="EF247" s="40"/>
      <c r="EG247" s="40"/>
      <c r="EH247" s="40"/>
      <c r="EI247" s="40"/>
      <c r="EJ247" s="40"/>
      <c r="EK247" s="40"/>
      <c r="EL247" s="40"/>
      <c r="EM247" s="40"/>
      <c r="EN247" s="40"/>
      <c r="EO247" s="40"/>
      <c r="EP247" s="40"/>
      <c r="EQ247" s="40"/>
      <c r="ER247" s="40"/>
      <c r="ES247" s="40"/>
      <c r="ET247" s="40"/>
      <c r="EU247" s="40"/>
      <c r="EV247" s="40"/>
      <c r="EW247" s="40"/>
      <c r="EX247" s="40"/>
      <c r="EY247" s="40"/>
      <c r="EZ247" s="40"/>
      <c r="FA247" s="40"/>
      <c r="FB247" s="40"/>
      <c r="FC247" s="40"/>
      <c r="FD247" s="40"/>
      <c r="FE247" s="40"/>
      <c r="FF247" s="40"/>
      <c r="FG247" s="40"/>
      <c r="FH247" s="40"/>
      <c r="FI247" s="40"/>
      <c r="FJ247" s="40"/>
      <c r="FK247" s="40"/>
      <c r="FL247" s="40"/>
      <c r="FM247" s="40"/>
      <c r="FN247" s="40"/>
      <c r="FO247" s="40"/>
      <c r="FP247" s="40"/>
      <c r="FQ247" s="40"/>
      <c r="FR247" s="40"/>
      <c r="FS247" s="40"/>
      <c r="FT247" s="40"/>
      <c r="FU247" s="40"/>
      <c r="FV247" s="40"/>
      <c r="FW247" s="40"/>
      <c r="FX247" s="40"/>
      <c r="FY247" s="40"/>
      <c r="FZ247" s="40"/>
      <c r="GA247" s="40"/>
      <c r="GB247" s="40"/>
      <c r="GC247" s="40"/>
      <c r="GD247" s="40"/>
      <c r="GE247" s="40"/>
      <c r="GF247" s="40"/>
      <c r="GG247" s="40"/>
      <c r="GH247" s="40"/>
      <c r="GI247" s="40"/>
      <c r="GJ247" s="40"/>
      <c r="GK247" s="40"/>
      <c r="GL247" s="40"/>
      <c r="GM247" s="40"/>
      <c r="GN247" s="40"/>
      <c r="GO247" s="40"/>
      <c r="GP247" s="40"/>
      <c r="GQ247" s="40"/>
      <c r="GR247" s="40"/>
      <c r="GS247" s="40"/>
      <c r="GT247" s="40"/>
      <c r="GU247" s="40"/>
      <c r="GV247" s="40"/>
      <c r="GW247" s="40"/>
      <c r="GX247" s="40"/>
      <c r="GY247" s="40"/>
      <c r="GZ247" s="40"/>
      <c r="HA247" s="40"/>
      <c r="HB247" s="40"/>
      <c r="HC247" s="40"/>
      <c r="HD247" s="40"/>
      <c r="HE247" s="40"/>
      <c r="HF247" s="40"/>
      <c r="HG247" s="40"/>
      <c r="HH247" s="40"/>
      <c r="HI247" s="40"/>
      <c r="HJ247" s="40"/>
      <c r="HK247" s="40"/>
      <c r="HL247" s="40"/>
      <c r="HM247" s="40"/>
      <c r="HN247" s="40"/>
      <c r="HO247" s="40"/>
      <c r="HP247" s="40"/>
      <c r="HQ247" s="40"/>
      <c r="HR247" s="40"/>
      <c r="HS247" s="40"/>
      <c r="HT247" s="40"/>
      <c r="HU247" s="40"/>
      <c r="HV247" s="40"/>
      <c r="HW247" s="40"/>
      <c r="HX247" s="40"/>
      <c r="HY247" s="40"/>
      <c r="HZ247" s="40"/>
      <c r="IA247" s="40"/>
      <c r="IB247" s="40"/>
      <c r="IC247" s="40"/>
      <c r="ID247" s="40"/>
      <c r="IE247" s="40"/>
      <c r="IF247" s="40"/>
      <c r="IG247" s="40"/>
      <c r="IH247" s="40"/>
      <c r="II247" s="40"/>
      <c r="IJ247" s="40"/>
      <c r="IK247" s="40"/>
      <c r="IL247" s="40"/>
      <c r="IM247" s="40"/>
      <c r="IN247" s="40"/>
      <c r="IO247" s="40"/>
      <c r="IP247" s="40"/>
      <c r="IQ247" s="40"/>
      <c r="IR247" s="40"/>
      <c r="IS247" s="40"/>
      <c r="IT247" s="40"/>
      <c r="IU247" s="40"/>
      <c r="IV247" s="40"/>
      <c r="IW247" s="40"/>
      <c r="IX247" s="40"/>
      <c r="IY247" s="40"/>
      <c r="IZ247" s="40"/>
      <c r="JA247" s="40"/>
      <c r="JB247" s="40"/>
      <c r="JC247" s="40"/>
      <c r="JD247" s="40"/>
      <c r="JE247" s="40"/>
      <c r="JF247" s="40"/>
      <c r="JG247" s="40"/>
      <c r="JH247" s="40"/>
      <c r="JI247" s="40"/>
      <c r="JJ247" s="40"/>
      <c r="JK247" s="40"/>
      <c r="JL247" s="40"/>
      <c r="JM247" s="40"/>
      <c r="JN247" s="40"/>
      <c r="JO247" s="40"/>
    </row>
    <row r="248" spans="1:275" s="42" customFormat="1" x14ac:dyDescent="0.2">
      <c r="A248" s="42" t="s">
        <v>419</v>
      </c>
      <c r="B248" s="44" t="s">
        <v>395</v>
      </c>
      <c r="C248" s="44" t="s">
        <v>396</v>
      </c>
      <c r="D248" s="44">
        <v>0.70673370516567868</v>
      </c>
      <c r="E248" s="44">
        <v>0.70673370516567868</v>
      </c>
      <c r="F248" s="44">
        <v>0.70673370516567868</v>
      </c>
      <c r="G248" s="63">
        <v>0.70673370516567868</v>
      </c>
      <c r="H248" s="64">
        <v>20</v>
      </c>
      <c r="I248" s="66" t="s">
        <v>78</v>
      </c>
    </row>
    <row r="249" spans="1:275" s="42" customFormat="1" x14ac:dyDescent="0.2">
      <c r="A249" s="42" t="s">
        <v>278</v>
      </c>
      <c r="B249" s="42" t="s">
        <v>223</v>
      </c>
      <c r="C249" s="42" t="s">
        <v>224</v>
      </c>
      <c r="D249" s="44">
        <v>0.70527205900576329</v>
      </c>
      <c r="E249" s="44">
        <v>0.70527205900576329</v>
      </c>
      <c r="F249" s="44">
        <v>0.70527205900576329</v>
      </c>
      <c r="G249" s="63">
        <v>0.70527205900576329</v>
      </c>
      <c r="H249" s="64">
        <v>42</v>
      </c>
      <c r="I249" s="65" t="s">
        <v>78</v>
      </c>
    </row>
    <row r="250" spans="1:275" s="42" customFormat="1" x14ac:dyDescent="0.2">
      <c r="A250" s="42" t="s">
        <v>279</v>
      </c>
      <c r="B250" s="42" t="s">
        <v>243</v>
      </c>
      <c r="C250" s="42" t="s">
        <v>244</v>
      </c>
      <c r="D250" s="45">
        <v>0.69953120084936971</v>
      </c>
      <c r="E250" s="45">
        <v>0.69953120084936971</v>
      </c>
      <c r="F250" s="45">
        <v>0.69953120084936971</v>
      </c>
      <c r="G250" s="67">
        <v>0.69953120084936971</v>
      </c>
      <c r="H250" s="64">
        <v>19</v>
      </c>
      <c r="I250" s="66" t="s">
        <v>78</v>
      </c>
    </row>
    <row r="251" spans="1:275" s="42" customFormat="1" x14ac:dyDescent="0.2">
      <c r="A251" s="42" t="s">
        <v>552</v>
      </c>
      <c r="B251" s="42" t="s">
        <v>512</v>
      </c>
      <c r="C251" s="42" t="s">
        <v>539</v>
      </c>
      <c r="D251" s="44"/>
      <c r="E251" s="44"/>
      <c r="F251" s="44"/>
      <c r="G251" s="63">
        <v>0.69646194661534211</v>
      </c>
      <c r="H251" s="64">
        <v>31</v>
      </c>
      <c r="I251" s="63" t="s">
        <v>78</v>
      </c>
    </row>
    <row r="252" spans="1:275" s="42" customFormat="1" x14ac:dyDescent="0.2">
      <c r="A252" s="40" t="s">
        <v>682</v>
      </c>
      <c r="B252" s="40" t="s">
        <v>627</v>
      </c>
      <c r="C252" s="40" t="s">
        <v>669</v>
      </c>
      <c r="D252" s="43"/>
      <c r="E252" s="43"/>
      <c r="F252" s="43"/>
      <c r="G252" s="84">
        <v>0.69599869185574414</v>
      </c>
      <c r="H252" s="83">
        <v>35</v>
      </c>
      <c r="I252" s="60" t="s">
        <v>78</v>
      </c>
      <c r="J252" s="40"/>
    </row>
    <row r="253" spans="1:275" s="42" customFormat="1" x14ac:dyDescent="0.2">
      <c r="A253" s="42" t="s">
        <v>372</v>
      </c>
      <c r="B253" s="42" t="s">
        <v>345</v>
      </c>
      <c r="C253" s="42" t="s">
        <v>204</v>
      </c>
      <c r="D253" s="45">
        <v>0.68229182630906771</v>
      </c>
      <c r="E253" s="45">
        <v>0.69429182630906772</v>
      </c>
      <c r="F253" s="45">
        <v>0.69429182630906772</v>
      </c>
      <c r="G253" s="67">
        <v>0.69429182630906772</v>
      </c>
      <c r="H253" s="64">
        <v>23</v>
      </c>
      <c r="I253" s="66" t="s">
        <v>78</v>
      </c>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40"/>
      <c r="BH253" s="40"/>
      <c r="BI253" s="40"/>
      <c r="BJ253" s="40"/>
      <c r="BK253" s="40"/>
      <c r="BL253" s="40"/>
      <c r="BM253" s="40"/>
      <c r="BN253" s="40"/>
      <c r="BO253" s="40"/>
      <c r="BP253" s="40"/>
      <c r="BQ253" s="40"/>
      <c r="BR253" s="40"/>
      <c r="BS253" s="40"/>
      <c r="BT253" s="40"/>
      <c r="BU253" s="40"/>
      <c r="BV253" s="40"/>
      <c r="BW253" s="40"/>
      <c r="BX253" s="40"/>
      <c r="BY253" s="40"/>
      <c r="BZ253" s="40"/>
      <c r="CA253" s="40"/>
      <c r="CB253" s="40"/>
      <c r="CC253" s="40"/>
      <c r="CD253" s="40"/>
      <c r="CE253" s="40"/>
      <c r="CF253" s="40"/>
      <c r="CG253" s="40"/>
      <c r="CH253" s="40"/>
      <c r="CI253" s="40"/>
      <c r="CJ253" s="40"/>
      <c r="CK253" s="40"/>
      <c r="CL253" s="40"/>
      <c r="CM253" s="40"/>
      <c r="CN253" s="40"/>
      <c r="CO253" s="40"/>
      <c r="CP253" s="40"/>
      <c r="CQ253" s="40"/>
      <c r="CR253" s="40"/>
      <c r="CS253" s="40"/>
      <c r="CT253" s="40"/>
      <c r="CU253" s="40"/>
      <c r="CV253" s="40"/>
      <c r="CW253" s="40"/>
      <c r="CX253" s="40"/>
      <c r="CY253" s="40"/>
      <c r="CZ253" s="40"/>
      <c r="DA253" s="40"/>
      <c r="DB253" s="40"/>
      <c r="DC253" s="40"/>
      <c r="DD253" s="40"/>
      <c r="DE253" s="40"/>
      <c r="DF253" s="40"/>
      <c r="DG253" s="40"/>
      <c r="DH253" s="40"/>
      <c r="DI253" s="40"/>
      <c r="DJ253" s="40"/>
      <c r="DK253" s="40"/>
      <c r="DL253" s="40"/>
      <c r="DM253" s="40"/>
      <c r="DN253" s="40"/>
      <c r="DO253" s="40"/>
      <c r="DP253" s="40"/>
      <c r="DQ253" s="40"/>
      <c r="DR253" s="40"/>
      <c r="DS253" s="40"/>
      <c r="DT253" s="40"/>
      <c r="DU253" s="40"/>
      <c r="DV253" s="40"/>
      <c r="DW253" s="40"/>
      <c r="DX253" s="40"/>
      <c r="DY253" s="40"/>
      <c r="DZ253" s="40"/>
      <c r="EA253" s="40"/>
      <c r="EB253" s="40"/>
      <c r="EC253" s="40"/>
      <c r="ED253" s="40"/>
      <c r="EE253" s="40"/>
      <c r="EF253" s="40"/>
      <c r="EG253" s="40"/>
      <c r="EH253" s="40"/>
      <c r="EI253" s="40"/>
      <c r="EJ253" s="40"/>
      <c r="EK253" s="40"/>
      <c r="EL253" s="40"/>
      <c r="EM253" s="40"/>
      <c r="EN253" s="40"/>
      <c r="EO253" s="40"/>
      <c r="EP253" s="40"/>
      <c r="EQ253" s="40"/>
      <c r="ER253" s="40"/>
      <c r="ES253" s="40"/>
      <c r="ET253" s="40"/>
      <c r="EU253" s="40"/>
      <c r="EV253" s="40"/>
      <c r="EW253" s="40"/>
      <c r="EX253" s="40"/>
      <c r="EY253" s="40"/>
      <c r="EZ253" s="40"/>
      <c r="FA253" s="40"/>
      <c r="FB253" s="40"/>
      <c r="FC253" s="40"/>
      <c r="FD253" s="40"/>
      <c r="FE253" s="40"/>
      <c r="FF253" s="40"/>
      <c r="FG253" s="40"/>
      <c r="FH253" s="40"/>
      <c r="FI253" s="40"/>
      <c r="FJ253" s="40"/>
      <c r="FK253" s="40"/>
      <c r="FL253" s="40"/>
      <c r="FM253" s="40"/>
      <c r="FN253" s="40"/>
      <c r="FO253" s="40"/>
      <c r="FP253" s="40"/>
      <c r="FQ253" s="40"/>
      <c r="FR253" s="40"/>
      <c r="FS253" s="40"/>
      <c r="FT253" s="40"/>
      <c r="FU253" s="40"/>
      <c r="FV253" s="40"/>
      <c r="FW253" s="40"/>
      <c r="FX253" s="40"/>
      <c r="FY253" s="40"/>
      <c r="FZ253" s="40"/>
      <c r="GA253" s="40"/>
      <c r="GB253" s="40"/>
      <c r="GC253" s="40"/>
      <c r="GD253" s="40"/>
      <c r="GE253" s="40"/>
      <c r="GF253" s="40"/>
      <c r="GG253" s="40"/>
      <c r="GH253" s="40"/>
      <c r="GI253" s="40"/>
      <c r="GJ253" s="40"/>
      <c r="GK253" s="40"/>
      <c r="GL253" s="40"/>
      <c r="GM253" s="40"/>
      <c r="GN253" s="40"/>
      <c r="GO253" s="40"/>
      <c r="GP253" s="40"/>
      <c r="GQ253" s="40"/>
      <c r="GR253" s="40"/>
      <c r="GS253" s="40"/>
      <c r="GT253" s="40"/>
      <c r="GU253" s="40"/>
      <c r="GV253" s="40"/>
      <c r="GW253" s="40"/>
      <c r="GX253" s="40"/>
      <c r="GY253" s="40"/>
      <c r="GZ253" s="40"/>
      <c r="HA253" s="40"/>
      <c r="HB253" s="40"/>
      <c r="HC253" s="40"/>
      <c r="HD253" s="40"/>
      <c r="HE253" s="40"/>
      <c r="HF253" s="40"/>
      <c r="HG253" s="40"/>
      <c r="HH253" s="40"/>
      <c r="HI253" s="40"/>
      <c r="HJ253" s="40"/>
      <c r="HK253" s="40"/>
      <c r="HL253" s="40"/>
      <c r="HM253" s="40"/>
      <c r="HN253" s="40"/>
      <c r="HO253" s="40"/>
      <c r="HP253" s="40"/>
      <c r="HQ253" s="40"/>
      <c r="HR253" s="40"/>
      <c r="HS253" s="40"/>
      <c r="HT253" s="40"/>
      <c r="HU253" s="40"/>
      <c r="HV253" s="40"/>
      <c r="HW253" s="40"/>
      <c r="HX253" s="40"/>
      <c r="HY253" s="40"/>
      <c r="HZ253" s="40"/>
      <c r="IA253" s="40"/>
      <c r="IB253" s="40"/>
      <c r="IC253" s="40"/>
      <c r="ID253" s="40"/>
      <c r="IE253" s="40"/>
      <c r="IF253" s="40"/>
      <c r="IG253" s="40"/>
      <c r="IH253" s="40"/>
      <c r="II253" s="40"/>
      <c r="IJ253" s="40"/>
      <c r="IK253" s="40"/>
      <c r="IL253" s="40"/>
      <c r="IM253" s="40"/>
      <c r="IN253" s="40"/>
      <c r="IO253" s="40"/>
      <c r="IP253" s="40"/>
      <c r="IQ253" s="40"/>
      <c r="IR253" s="40"/>
      <c r="IS253" s="40"/>
      <c r="IT253" s="40"/>
      <c r="IU253" s="40"/>
      <c r="IV253" s="40"/>
      <c r="IW253" s="40"/>
      <c r="IX253" s="40"/>
      <c r="IY253" s="40"/>
      <c r="IZ253" s="40"/>
      <c r="JA253" s="40"/>
      <c r="JB253" s="40"/>
      <c r="JC253" s="40"/>
      <c r="JD253" s="40"/>
      <c r="JE253" s="40"/>
      <c r="JF253" s="40"/>
      <c r="JG253" s="40"/>
      <c r="JH253" s="40"/>
      <c r="JI253" s="40"/>
      <c r="JJ253" s="40"/>
      <c r="JK253" s="40"/>
      <c r="JL253" s="40"/>
      <c r="JM253" s="40"/>
      <c r="JN253" s="40"/>
      <c r="JO253" s="40"/>
    </row>
    <row r="254" spans="1:275" s="42" customFormat="1" x14ac:dyDescent="0.2">
      <c r="A254" s="42" t="s">
        <v>280</v>
      </c>
      <c r="B254" s="42" t="s">
        <v>96</v>
      </c>
      <c r="C254" s="42" t="s">
        <v>97</v>
      </c>
      <c r="D254" s="44">
        <v>0.67956008087942288</v>
      </c>
      <c r="E254" s="44">
        <v>0.69306008087942284</v>
      </c>
      <c r="F254" s="44">
        <v>0.69306008087942284</v>
      </c>
      <c r="G254" s="63">
        <v>0.69306008087942284</v>
      </c>
      <c r="H254" s="64">
        <v>20</v>
      </c>
      <c r="I254" s="66" t="s">
        <v>78</v>
      </c>
    </row>
    <row r="255" spans="1:275" s="42" customFormat="1" x14ac:dyDescent="0.2">
      <c r="A255" s="42" t="s">
        <v>372</v>
      </c>
      <c r="B255" s="42" t="s">
        <v>299</v>
      </c>
      <c r="C255" s="42" t="s">
        <v>204</v>
      </c>
      <c r="D255" s="45">
        <v>0.67866058149050557</v>
      </c>
      <c r="E255" s="45">
        <v>0.69266058149050558</v>
      </c>
      <c r="F255" s="45">
        <v>0.69266058149050558</v>
      </c>
      <c r="G255" s="67">
        <v>0.69266058149050558</v>
      </c>
      <c r="H255" s="64">
        <v>24</v>
      </c>
      <c r="I255" s="66" t="s">
        <v>78</v>
      </c>
    </row>
    <row r="256" spans="1:275" s="42" customFormat="1" x14ac:dyDescent="0.2">
      <c r="A256" s="120" t="s">
        <v>898</v>
      </c>
      <c r="B256" s="42" t="s">
        <v>716</v>
      </c>
      <c r="C256" s="42" t="s">
        <v>772</v>
      </c>
      <c r="D256" s="44"/>
      <c r="E256" s="44"/>
      <c r="F256" s="44"/>
      <c r="G256" s="44">
        <v>0.69234246201263416</v>
      </c>
      <c r="H256" s="44">
        <v>18</v>
      </c>
      <c r="I256" s="63" t="s">
        <v>78</v>
      </c>
    </row>
    <row r="257" spans="1:275" s="42" customFormat="1" x14ac:dyDescent="0.2">
      <c r="A257" s="42" t="s">
        <v>372</v>
      </c>
      <c r="B257" s="42" t="s">
        <v>348</v>
      </c>
      <c r="C257" s="42" t="s">
        <v>349</v>
      </c>
      <c r="D257" s="45">
        <v>0.68324691607009425</v>
      </c>
      <c r="E257" s="45">
        <v>0.69124691607009425</v>
      </c>
      <c r="F257" s="45">
        <v>0.69124691607009425</v>
      </c>
      <c r="G257" s="67">
        <v>0.69124691607009425</v>
      </c>
      <c r="H257" s="64">
        <v>25</v>
      </c>
      <c r="I257" s="66" t="s">
        <v>78</v>
      </c>
    </row>
    <row r="258" spans="1:275" s="42" customFormat="1" x14ac:dyDescent="0.2">
      <c r="A258" s="42" t="s">
        <v>280</v>
      </c>
      <c r="B258" s="42" t="s">
        <v>29</v>
      </c>
      <c r="C258" s="42" t="s">
        <v>30</v>
      </c>
      <c r="D258" s="44">
        <v>0.68627711409173064</v>
      </c>
      <c r="E258" s="44">
        <v>0.68627711409173064</v>
      </c>
      <c r="F258" s="44">
        <v>0.68627711409173064</v>
      </c>
      <c r="G258" s="63">
        <v>0.68627711409173064</v>
      </c>
      <c r="H258" s="64">
        <v>21</v>
      </c>
      <c r="I258" s="66" t="s">
        <v>80</v>
      </c>
    </row>
    <row r="259" spans="1:275" s="42" customFormat="1" x14ac:dyDescent="0.2">
      <c r="A259" s="42" t="s">
        <v>279</v>
      </c>
      <c r="B259" s="42" t="s">
        <v>237</v>
      </c>
      <c r="C259" s="42" t="s">
        <v>272</v>
      </c>
      <c r="D259" s="45">
        <v>0.67068055473616361</v>
      </c>
      <c r="E259" s="45">
        <v>0.68618055473616357</v>
      </c>
      <c r="F259" s="45">
        <v>0.68618055473616357</v>
      </c>
      <c r="G259" s="67">
        <v>0.68618055473616357</v>
      </c>
      <c r="H259" s="64">
        <v>20</v>
      </c>
      <c r="I259" s="66" t="s">
        <v>80</v>
      </c>
    </row>
    <row r="260" spans="1:275" s="42" customFormat="1" x14ac:dyDescent="0.2">
      <c r="A260" s="42" t="s">
        <v>278</v>
      </c>
      <c r="B260" s="42" t="s">
        <v>212</v>
      </c>
      <c r="C260" s="42" t="s">
        <v>213</v>
      </c>
      <c r="D260" s="44">
        <v>0.68552800928407343</v>
      </c>
      <c r="E260" s="44">
        <v>0.68552800928407343</v>
      </c>
      <c r="F260" s="44">
        <v>0.68552800928407343</v>
      </c>
      <c r="G260" s="63">
        <v>0.68552800928407343</v>
      </c>
      <c r="H260" s="64">
        <v>43</v>
      </c>
      <c r="I260" s="65" t="s">
        <v>80</v>
      </c>
    </row>
    <row r="261" spans="1:275" s="42" customFormat="1" x14ac:dyDescent="0.2">
      <c r="A261" s="42" t="s">
        <v>472</v>
      </c>
      <c r="B261" s="42" t="s">
        <v>335</v>
      </c>
      <c r="C261" s="42" t="s">
        <v>470</v>
      </c>
      <c r="D261" s="44"/>
      <c r="E261" s="44"/>
      <c r="F261" s="44"/>
      <c r="G261" s="63">
        <v>0.68516687798842901</v>
      </c>
      <c r="H261" s="64">
        <v>15</v>
      </c>
      <c r="I261" s="63" t="s">
        <v>80</v>
      </c>
      <c r="J261" s="42" t="s">
        <v>553</v>
      </c>
    </row>
    <row r="262" spans="1:275" s="42" customFormat="1" x14ac:dyDescent="0.25">
      <c r="A262" s="59" t="s">
        <v>593</v>
      </c>
      <c r="B262" t="s">
        <v>569</v>
      </c>
      <c r="C262" t="s">
        <v>570</v>
      </c>
      <c r="D262" s="27"/>
      <c r="E262" s="44"/>
      <c r="F262" s="44"/>
      <c r="G262" s="71">
        <v>0.68439031083192892</v>
      </c>
      <c r="H262" s="72">
        <v>13</v>
      </c>
      <c r="I262" s="72" t="s">
        <v>371</v>
      </c>
    </row>
    <row r="263" spans="1:275" s="42" customFormat="1" x14ac:dyDescent="0.2">
      <c r="A263" s="42" t="s">
        <v>372</v>
      </c>
      <c r="B263" s="42" t="s">
        <v>303</v>
      </c>
      <c r="C263" s="42" t="s">
        <v>105</v>
      </c>
      <c r="D263" s="45">
        <v>0.66921015405790385</v>
      </c>
      <c r="E263" s="45">
        <v>0.68321015405790386</v>
      </c>
      <c r="F263" s="45">
        <v>0.68321015405790386</v>
      </c>
      <c r="G263" s="67">
        <v>0.68321015405790386</v>
      </c>
      <c r="H263" s="64">
        <v>26</v>
      </c>
      <c r="I263" s="66" t="s">
        <v>371</v>
      </c>
    </row>
    <row r="264" spans="1:275" s="42" customFormat="1" x14ac:dyDescent="0.2">
      <c r="A264" s="40" t="s">
        <v>682</v>
      </c>
      <c r="B264" s="40" t="s">
        <v>626</v>
      </c>
      <c r="C264" s="40" t="s">
        <v>668</v>
      </c>
      <c r="D264" s="43"/>
      <c r="E264" s="43"/>
      <c r="F264" s="43"/>
      <c r="G264" s="84">
        <v>0.67849908952119042</v>
      </c>
      <c r="H264" s="83">
        <v>36</v>
      </c>
      <c r="I264" s="60" t="s">
        <v>371</v>
      </c>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40"/>
      <c r="BH264" s="40"/>
      <c r="BI264" s="40"/>
      <c r="BJ264" s="40"/>
      <c r="BK264" s="40"/>
      <c r="BL264" s="40"/>
      <c r="BM264" s="40"/>
      <c r="BN264" s="40"/>
      <c r="BO264" s="40"/>
      <c r="BP264" s="40"/>
      <c r="BQ264" s="40"/>
      <c r="BR264" s="40"/>
      <c r="BS264" s="40"/>
      <c r="BT264" s="40"/>
      <c r="BU264" s="40"/>
      <c r="BV264" s="40"/>
      <c r="BW264" s="40"/>
      <c r="BX264" s="40"/>
      <c r="BY264" s="40"/>
      <c r="BZ264" s="40"/>
      <c r="CA264" s="40"/>
      <c r="CB264" s="40"/>
      <c r="CC264" s="40"/>
      <c r="CD264" s="40"/>
      <c r="CE264" s="40"/>
      <c r="CF264" s="40"/>
      <c r="CG264" s="40"/>
      <c r="CH264" s="40"/>
      <c r="CI264" s="40"/>
      <c r="CJ264" s="40"/>
      <c r="CK264" s="40"/>
      <c r="CL264" s="40"/>
      <c r="CM264" s="40"/>
      <c r="CN264" s="40"/>
      <c r="CO264" s="40"/>
      <c r="CP264" s="40"/>
      <c r="CQ264" s="40"/>
      <c r="CR264" s="40"/>
      <c r="CS264" s="40"/>
      <c r="CT264" s="40"/>
      <c r="CU264" s="40"/>
      <c r="CV264" s="40"/>
      <c r="CW264" s="40"/>
      <c r="CX264" s="40"/>
      <c r="CY264" s="40"/>
      <c r="CZ264" s="40"/>
      <c r="DA264" s="40"/>
      <c r="DB264" s="40"/>
      <c r="DC264" s="40"/>
      <c r="DD264" s="40"/>
      <c r="DE264" s="40"/>
      <c r="DF264" s="40"/>
      <c r="DG264" s="40"/>
      <c r="DH264" s="40"/>
      <c r="DI264" s="40"/>
      <c r="DJ264" s="40"/>
      <c r="DK264" s="40"/>
      <c r="DL264" s="40"/>
      <c r="DM264" s="40"/>
      <c r="DN264" s="40"/>
      <c r="DO264" s="40"/>
      <c r="DP264" s="40"/>
      <c r="DQ264" s="40"/>
      <c r="DR264" s="40"/>
      <c r="DS264" s="40"/>
      <c r="DT264" s="40"/>
      <c r="DU264" s="40"/>
      <c r="DV264" s="40"/>
      <c r="DW264" s="40"/>
      <c r="DX264" s="40"/>
      <c r="DY264" s="40"/>
      <c r="DZ264" s="40"/>
      <c r="EA264" s="40"/>
      <c r="EB264" s="40"/>
      <c r="EC264" s="40"/>
      <c r="ED264" s="40"/>
      <c r="EE264" s="40"/>
      <c r="EF264" s="40"/>
      <c r="EG264" s="40"/>
      <c r="EH264" s="40"/>
      <c r="EI264" s="40"/>
      <c r="EJ264" s="40"/>
      <c r="EK264" s="40"/>
      <c r="EL264" s="40"/>
      <c r="EM264" s="40"/>
      <c r="EN264" s="40"/>
      <c r="EO264" s="40"/>
      <c r="EP264" s="40"/>
      <c r="EQ264" s="40"/>
      <c r="ER264" s="40"/>
      <c r="ES264" s="40"/>
      <c r="ET264" s="40"/>
      <c r="EU264" s="40"/>
      <c r="EV264" s="40"/>
      <c r="EW264" s="40"/>
      <c r="EX264" s="40"/>
      <c r="EY264" s="40"/>
      <c r="EZ264" s="40"/>
      <c r="FA264" s="40"/>
      <c r="FB264" s="40"/>
      <c r="FC264" s="40"/>
      <c r="FD264" s="40"/>
      <c r="FE264" s="40"/>
      <c r="FF264" s="40"/>
      <c r="FG264" s="40"/>
      <c r="FH264" s="40"/>
      <c r="FI264" s="40"/>
      <c r="FJ264" s="40"/>
      <c r="FK264" s="40"/>
      <c r="FL264" s="40"/>
      <c r="FM264" s="40"/>
      <c r="FN264" s="40"/>
      <c r="FO264" s="40"/>
      <c r="FP264" s="40"/>
      <c r="FQ264" s="40"/>
      <c r="FR264" s="40"/>
      <c r="FS264" s="40"/>
      <c r="FT264" s="40"/>
      <c r="FU264" s="40"/>
      <c r="FV264" s="40"/>
      <c r="FW264" s="40"/>
      <c r="FX264" s="40"/>
      <c r="FY264" s="40"/>
      <c r="FZ264" s="40"/>
      <c r="GA264" s="40"/>
      <c r="GB264" s="40"/>
      <c r="GC264" s="40"/>
      <c r="GD264" s="40"/>
      <c r="GE264" s="40"/>
      <c r="GF264" s="40"/>
      <c r="GG264" s="40"/>
      <c r="GH264" s="40"/>
      <c r="GI264" s="40"/>
      <c r="GJ264" s="40"/>
      <c r="GK264" s="40"/>
      <c r="GL264" s="40"/>
      <c r="GM264" s="40"/>
      <c r="GN264" s="40"/>
      <c r="GO264" s="40"/>
      <c r="GP264" s="40"/>
      <c r="GQ264" s="40"/>
      <c r="GR264" s="40"/>
      <c r="GS264" s="40"/>
      <c r="GT264" s="40"/>
      <c r="GU264" s="40"/>
      <c r="GV264" s="40"/>
      <c r="GW264" s="40"/>
      <c r="GX264" s="40"/>
      <c r="GY264" s="40"/>
      <c r="GZ264" s="40"/>
      <c r="HA264" s="40"/>
      <c r="HB264" s="40"/>
      <c r="HC264" s="40"/>
      <c r="HD264" s="40"/>
      <c r="HE264" s="40"/>
      <c r="HF264" s="40"/>
      <c r="HG264" s="40"/>
      <c r="HH264" s="40"/>
      <c r="HI264" s="40"/>
      <c r="HJ264" s="40"/>
      <c r="HK264" s="40"/>
      <c r="HL264" s="40"/>
      <c r="HM264" s="40"/>
      <c r="HN264" s="40"/>
      <c r="HO264" s="40"/>
      <c r="HP264" s="40"/>
      <c r="HQ264" s="40"/>
      <c r="HR264" s="40"/>
      <c r="HS264" s="40"/>
      <c r="HT264" s="40"/>
      <c r="HU264" s="40"/>
      <c r="HV264" s="40"/>
      <c r="HW264" s="40"/>
      <c r="HX264" s="40"/>
      <c r="HY264" s="40"/>
      <c r="HZ264" s="40"/>
      <c r="IA264" s="40"/>
      <c r="IB264" s="40"/>
      <c r="IC264" s="40"/>
      <c r="ID264" s="40"/>
      <c r="IE264" s="40"/>
      <c r="IF264" s="40"/>
      <c r="IG264" s="40"/>
      <c r="IH264" s="40"/>
      <c r="II264" s="40"/>
      <c r="IJ264" s="40"/>
      <c r="IK264" s="40"/>
      <c r="IL264" s="40"/>
      <c r="IM264" s="40"/>
      <c r="IN264" s="40"/>
      <c r="IO264" s="40"/>
      <c r="IP264" s="40"/>
      <c r="IQ264" s="40"/>
      <c r="IR264" s="40"/>
      <c r="IS264" s="40"/>
      <c r="IT264" s="40"/>
      <c r="IU264" s="40"/>
      <c r="IV264" s="40"/>
      <c r="IW264" s="40"/>
      <c r="IX264" s="40"/>
      <c r="IY264" s="40"/>
      <c r="IZ264" s="40"/>
      <c r="JA264" s="40"/>
      <c r="JB264" s="40"/>
      <c r="JC264" s="40"/>
      <c r="JD264" s="40"/>
      <c r="JE264" s="40"/>
      <c r="JF264" s="40"/>
      <c r="JG264" s="40"/>
      <c r="JH264" s="40"/>
      <c r="JI264" s="40"/>
      <c r="JJ264" s="40"/>
      <c r="JK264" s="40"/>
      <c r="JL264" s="40"/>
      <c r="JM264" s="40"/>
      <c r="JN264" s="40"/>
      <c r="JO264" s="40"/>
    </row>
    <row r="265" spans="1:275" s="42" customFormat="1" x14ac:dyDescent="0.2">
      <c r="A265" s="40" t="s">
        <v>682</v>
      </c>
      <c r="B265" s="40" t="s">
        <v>617</v>
      </c>
      <c r="C265" s="40" t="s">
        <v>618</v>
      </c>
      <c r="D265" s="43"/>
      <c r="E265" s="43"/>
      <c r="F265" s="43"/>
      <c r="G265" s="84">
        <v>0.67437182862369149</v>
      </c>
      <c r="H265" s="83">
        <v>37</v>
      </c>
      <c r="I265" s="60" t="s">
        <v>80</v>
      </c>
      <c r="J265" s="40"/>
    </row>
    <row r="266" spans="1:275" s="42" customFormat="1" x14ac:dyDescent="0.2">
      <c r="A266" s="42" t="s">
        <v>372</v>
      </c>
      <c r="B266" s="42" t="s">
        <v>360</v>
      </c>
      <c r="C266" s="42" t="s">
        <v>361</v>
      </c>
      <c r="D266" s="45">
        <v>0.67391114857084333</v>
      </c>
      <c r="E266" s="45">
        <v>0.67391114857084333</v>
      </c>
      <c r="F266" s="45">
        <v>0.67391114857084333</v>
      </c>
      <c r="G266" s="67">
        <v>0.67391114857084333</v>
      </c>
      <c r="H266" s="64">
        <v>27</v>
      </c>
      <c r="I266" s="66" t="s">
        <v>371</v>
      </c>
    </row>
    <row r="267" spans="1:275" s="42" customFormat="1" x14ac:dyDescent="0.2">
      <c r="A267" s="42" t="s">
        <v>372</v>
      </c>
      <c r="B267" s="42" t="s">
        <v>346</v>
      </c>
      <c r="C267" s="42" t="s">
        <v>347</v>
      </c>
      <c r="D267" s="45">
        <v>0.67215989812795929</v>
      </c>
      <c r="E267" s="45">
        <v>0.67215989812795929</v>
      </c>
      <c r="F267" s="45">
        <v>0.67215989812795929</v>
      </c>
      <c r="G267" s="67">
        <v>0.67215989812795929</v>
      </c>
      <c r="H267" s="64">
        <v>28</v>
      </c>
      <c r="I267" s="66" t="s">
        <v>371</v>
      </c>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40"/>
      <c r="BH267" s="40"/>
      <c r="BI267" s="40"/>
      <c r="BJ267" s="40"/>
      <c r="BK267" s="40"/>
      <c r="BL267" s="40"/>
      <c r="BM267" s="40"/>
      <c r="BN267" s="40"/>
      <c r="BO267" s="40"/>
      <c r="BP267" s="40"/>
      <c r="BQ267" s="40"/>
      <c r="BR267" s="40"/>
      <c r="BS267" s="40"/>
      <c r="BT267" s="40"/>
      <c r="BU267" s="40"/>
      <c r="BV267" s="40"/>
      <c r="BW267" s="40"/>
      <c r="BX267" s="40"/>
      <c r="BY267" s="40"/>
      <c r="BZ267" s="40"/>
      <c r="CA267" s="40"/>
      <c r="CB267" s="40"/>
      <c r="CC267" s="40"/>
      <c r="CD267" s="40"/>
      <c r="CE267" s="40"/>
      <c r="CF267" s="40"/>
      <c r="CG267" s="40"/>
      <c r="CH267" s="40"/>
      <c r="CI267" s="40"/>
      <c r="CJ267" s="40"/>
      <c r="CK267" s="40"/>
      <c r="CL267" s="40"/>
      <c r="CM267" s="40"/>
      <c r="CN267" s="40"/>
      <c r="CO267" s="40"/>
      <c r="CP267" s="40"/>
      <c r="CQ267" s="40"/>
      <c r="CR267" s="40"/>
      <c r="CS267" s="40"/>
      <c r="CT267" s="40"/>
      <c r="CU267" s="40"/>
      <c r="CV267" s="40"/>
      <c r="CW267" s="40"/>
      <c r="CX267" s="40"/>
      <c r="CY267" s="40"/>
      <c r="CZ267" s="40"/>
      <c r="DA267" s="40"/>
      <c r="DB267" s="40"/>
      <c r="DC267" s="40"/>
      <c r="DD267" s="40"/>
      <c r="DE267" s="40"/>
      <c r="DF267" s="40"/>
      <c r="DG267" s="40"/>
      <c r="DH267" s="40"/>
      <c r="DI267" s="40"/>
      <c r="DJ267" s="40"/>
      <c r="DK267" s="40"/>
      <c r="DL267" s="40"/>
      <c r="DM267" s="40"/>
      <c r="DN267" s="40"/>
      <c r="DO267" s="40"/>
      <c r="DP267" s="40"/>
      <c r="DQ267" s="40"/>
      <c r="DR267" s="40"/>
      <c r="DS267" s="40"/>
      <c r="DT267" s="40"/>
      <c r="DU267" s="40"/>
      <c r="DV267" s="40"/>
      <c r="DW267" s="40"/>
      <c r="DX267" s="40"/>
      <c r="DY267" s="40"/>
      <c r="DZ267" s="40"/>
      <c r="EA267" s="40"/>
      <c r="EB267" s="40"/>
      <c r="EC267" s="40"/>
      <c r="ED267" s="40"/>
      <c r="EE267" s="40"/>
      <c r="EF267" s="40"/>
      <c r="EG267" s="40"/>
      <c r="EH267" s="40"/>
      <c r="EI267" s="40"/>
      <c r="EJ267" s="40"/>
      <c r="EK267" s="40"/>
      <c r="EL267" s="40"/>
      <c r="EM267" s="40"/>
      <c r="EN267" s="40"/>
      <c r="EO267" s="40"/>
      <c r="EP267" s="40"/>
      <c r="EQ267" s="40"/>
      <c r="ER267" s="40"/>
      <c r="ES267" s="40"/>
      <c r="ET267" s="40"/>
      <c r="EU267" s="40"/>
      <c r="EV267" s="40"/>
      <c r="EW267" s="40"/>
      <c r="EX267" s="40"/>
      <c r="EY267" s="40"/>
      <c r="EZ267" s="40"/>
      <c r="FA267" s="40"/>
      <c r="FB267" s="40"/>
      <c r="FC267" s="40"/>
      <c r="FD267" s="40"/>
      <c r="FE267" s="40"/>
      <c r="FF267" s="40"/>
      <c r="FG267" s="40"/>
      <c r="FH267" s="40"/>
      <c r="FI267" s="40"/>
      <c r="FJ267" s="40"/>
      <c r="FK267" s="40"/>
      <c r="FL267" s="40"/>
      <c r="FM267" s="40"/>
      <c r="FN267" s="40"/>
      <c r="FO267" s="40"/>
      <c r="FP267" s="40"/>
      <c r="FQ267" s="40"/>
      <c r="FR267" s="40"/>
      <c r="FS267" s="40"/>
      <c r="FT267" s="40"/>
      <c r="FU267" s="40"/>
      <c r="FV267" s="40"/>
      <c r="FW267" s="40"/>
      <c r="FX267" s="40"/>
      <c r="FY267" s="40"/>
      <c r="FZ267" s="40"/>
      <c r="GA267" s="40"/>
      <c r="GB267" s="40"/>
      <c r="GC267" s="40"/>
      <c r="GD267" s="40"/>
      <c r="GE267" s="40"/>
      <c r="GF267" s="40"/>
      <c r="GG267" s="40"/>
      <c r="GH267" s="40"/>
      <c r="GI267" s="40"/>
      <c r="GJ267" s="40"/>
      <c r="GK267" s="40"/>
      <c r="GL267" s="40"/>
      <c r="GM267" s="40"/>
      <c r="GN267" s="40"/>
      <c r="GO267" s="40"/>
      <c r="GP267" s="40"/>
      <c r="GQ267" s="40"/>
      <c r="GR267" s="40"/>
      <c r="GS267" s="40"/>
      <c r="GT267" s="40"/>
      <c r="GU267" s="40"/>
      <c r="GV267" s="40"/>
      <c r="GW267" s="40"/>
      <c r="GX267" s="40"/>
      <c r="GY267" s="40"/>
      <c r="GZ267" s="40"/>
      <c r="HA267" s="40"/>
      <c r="HB267" s="40"/>
      <c r="HC267" s="40"/>
      <c r="HD267" s="40"/>
      <c r="HE267" s="40"/>
      <c r="HF267" s="40"/>
      <c r="HG267" s="40"/>
      <c r="HH267" s="40"/>
      <c r="HI267" s="40"/>
      <c r="HJ267" s="40"/>
      <c r="HK267" s="40"/>
      <c r="HL267" s="40"/>
      <c r="HM267" s="40"/>
      <c r="HN267" s="40"/>
      <c r="HO267" s="40"/>
      <c r="HP267" s="40"/>
      <c r="HQ267" s="40"/>
      <c r="HR267" s="40"/>
      <c r="HS267" s="40"/>
      <c r="HT267" s="40"/>
      <c r="HU267" s="40"/>
      <c r="HV267" s="40"/>
      <c r="HW267" s="40"/>
      <c r="HX267" s="40"/>
      <c r="HY267" s="40"/>
      <c r="HZ267" s="40"/>
      <c r="IA267" s="40"/>
      <c r="IB267" s="40"/>
      <c r="IC267" s="40"/>
      <c r="ID267" s="40"/>
      <c r="IE267" s="40"/>
      <c r="IF267" s="40"/>
      <c r="IG267" s="40"/>
      <c r="IH267" s="40"/>
      <c r="II267" s="40"/>
      <c r="IJ267" s="40"/>
      <c r="IK267" s="40"/>
      <c r="IL267" s="40"/>
      <c r="IM267" s="40"/>
      <c r="IN267" s="40"/>
      <c r="IO267" s="40"/>
      <c r="IP267" s="40"/>
      <c r="IQ267" s="40"/>
      <c r="IR267" s="40"/>
      <c r="IS267" s="40"/>
      <c r="IT267" s="40"/>
      <c r="IU267" s="40"/>
      <c r="IV267" s="40"/>
      <c r="IW267" s="40"/>
      <c r="IX267" s="40"/>
      <c r="IY267" s="40"/>
      <c r="IZ267" s="40"/>
      <c r="JA267" s="40"/>
      <c r="JB267" s="40"/>
      <c r="JC267" s="40"/>
      <c r="JD267" s="40"/>
      <c r="JE267" s="40"/>
      <c r="JF267" s="40"/>
      <c r="JG267" s="40"/>
      <c r="JH267" s="40"/>
      <c r="JI267" s="40"/>
      <c r="JJ267" s="40"/>
      <c r="JK267" s="40"/>
      <c r="JL267" s="40"/>
      <c r="JM267" s="40"/>
      <c r="JN267" s="40"/>
      <c r="JO267" s="40"/>
    </row>
    <row r="268" spans="1:275" s="42" customFormat="1" x14ac:dyDescent="0.2">
      <c r="A268" s="120" t="s">
        <v>898</v>
      </c>
      <c r="B268" s="42" t="s">
        <v>693</v>
      </c>
      <c r="C268" s="42" t="s">
        <v>199</v>
      </c>
      <c r="D268" s="44"/>
      <c r="E268" s="44"/>
      <c r="F268" s="44"/>
      <c r="G268" s="44">
        <v>0.67106105488614487</v>
      </c>
      <c r="H268" s="44">
        <v>19</v>
      </c>
      <c r="I268" s="63" t="s">
        <v>80</v>
      </c>
    </row>
    <row r="269" spans="1:275" s="42" customFormat="1" x14ac:dyDescent="0.2">
      <c r="A269" s="42" t="s">
        <v>552</v>
      </c>
      <c r="B269" s="42" t="s">
        <v>526</v>
      </c>
      <c r="C269" s="42" t="s">
        <v>497</v>
      </c>
      <c r="D269" s="44"/>
      <c r="E269" s="44"/>
      <c r="F269" s="44"/>
      <c r="G269" s="63">
        <v>0.67049923100257725</v>
      </c>
      <c r="H269" s="64">
        <v>32</v>
      </c>
      <c r="I269" s="63" t="s">
        <v>78</v>
      </c>
    </row>
    <row r="270" spans="1:275" s="42" customFormat="1" x14ac:dyDescent="0.2">
      <c r="A270" s="42" t="s">
        <v>279</v>
      </c>
      <c r="B270" s="42" t="s">
        <v>234</v>
      </c>
      <c r="C270" s="42" t="s">
        <v>235</v>
      </c>
      <c r="D270" s="45">
        <v>0.66509053909680005</v>
      </c>
      <c r="E270" s="45">
        <v>0.66509053909680005</v>
      </c>
      <c r="F270" s="45">
        <v>0.66509053909680005</v>
      </c>
      <c r="G270" s="67">
        <v>0.66509053909680005</v>
      </c>
      <c r="H270" s="64">
        <v>21</v>
      </c>
      <c r="I270" s="66" t="s">
        <v>76</v>
      </c>
    </row>
    <row r="271" spans="1:275" s="42" customFormat="1" x14ac:dyDescent="0.2">
      <c r="A271" s="42" t="s">
        <v>278</v>
      </c>
      <c r="B271" s="42" t="s">
        <v>200</v>
      </c>
      <c r="C271" s="42" t="s">
        <v>201</v>
      </c>
      <c r="D271" s="44">
        <v>0.65009211701715464</v>
      </c>
      <c r="E271" s="44">
        <v>0.66359211701715459</v>
      </c>
      <c r="F271" s="44">
        <v>0.66359211701715459</v>
      </c>
      <c r="G271" s="63">
        <v>0.66359211701715459</v>
      </c>
      <c r="H271" s="64">
        <v>44</v>
      </c>
      <c r="I271" s="65" t="s">
        <v>76</v>
      </c>
    </row>
    <row r="272" spans="1:275" s="42" customFormat="1" x14ac:dyDescent="0.2">
      <c r="A272" s="40" t="s">
        <v>682</v>
      </c>
      <c r="B272" s="40" t="s">
        <v>631</v>
      </c>
      <c r="C272" s="40" t="s">
        <v>63</v>
      </c>
      <c r="D272" s="43"/>
      <c r="E272" s="43"/>
      <c r="F272" s="43"/>
      <c r="G272" s="84">
        <v>0.66347201287722801</v>
      </c>
      <c r="H272" s="83">
        <v>38</v>
      </c>
      <c r="I272" s="60" t="s">
        <v>76</v>
      </c>
      <c r="J272" s="40"/>
    </row>
    <row r="273" spans="1:275" s="42" customFormat="1" x14ac:dyDescent="0.2">
      <c r="A273" s="42" t="s">
        <v>552</v>
      </c>
      <c r="B273" s="42" t="s">
        <v>496</v>
      </c>
      <c r="C273" s="42" t="s">
        <v>497</v>
      </c>
      <c r="D273" s="44"/>
      <c r="E273" s="44"/>
      <c r="F273" s="44"/>
      <c r="G273" s="63">
        <v>0.66104013987820276</v>
      </c>
      <c r="H273" s="64">
        <v>33</v>
      </c>
      <c r="I273" s="63" t="s">
        <v>76</v>
      </c>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40"/>
      <c r="BH273" s="40"/>
      <c r="BI273" s="40"/>
      <c r="BJ273" s="40"/>
      <c r="BK273" s="40"/>
      <c r="BL273" s="40"/>
      <c r="BM273" s="40"/>
      <c r="BN273" s="40"/>
      <c r="BO273" s="40"/>
      <c r="BP273" s="40"/>
      <c r="BQ273" s="40"/>
      <c r="BR273" s="40"/>
      <c r="BS273" s="40"/>
      <c r="BT273" s="40"/>
      <c r="BU273" s="40"/>
      <c r="BV273" s="40"/>
      <c r="BW273" s="40"/>
      <c r="BX273" s="40"/>
      <c r="BY273" s="40"/>
      <c r="BZ273" s="40"/>
      <c r="CA273" s="40"/>
      <c r="CB273" s="40"/>
      <c r="CC273" s="40"/>
      <c r="CD273" s="40"/>
      <c r="CE273" s="40"/>
      <c r="CF273" s="40"/>
      <c r="CG273" s="40"/>
      <c r="CH273" s="40"/>
      <c r="CI273" s="40"/>
      <c r="CJ273" s="40"/>
      <c r="CK273" s="40"/>
      <c r="CL273" s="40"/>
      <c r="CM273" s="40"/>
      <c r="CN273" s="40"/>
      <c r="CO273" s="40"/>
      <c r="CP273" s="40"/>
      <c r="CQ273" s="40"/>
      <c r="CR273" s="40"/>
      <c r="CS273" s="40"/>
      <c r="CT273" s="40"/>
      <c r="CU273" s="40"/>
      <c r="CV273" s="40"/>
      <c r="CW273" s="40"/>
      <c r="CX273" s="40"/>
      <c r="CY273" s="40"/>
      <c r="CZ273" s="40"/>
      <c r="DA273" s="40"/>
      <c r="DB273" s="40"/>
      <c r="DC273" s="40"/>
      <c r="DD273" s="40"/>
      <c r="DE273" s="40"/>
      <c r="DF273" s="40"/>
      <c r="DG273" s="40"/>
      <c r="DH273" s="40"/>
      <c r="DI273" s="40"/>
      <c r="DJ273" s="40"/>
      <c r="DK273" s="40"/>
      <c r="DL273" s="40"/>
      <c r="DM273" s="40"/>
      <c r="DN273" s="40"/>
      <c r="DO273" s="40"/>
      <c r="DP273" s="40"/>
      <c r="DQ273" s="40"/>
      <c r="DR273" s="40"/>
      <c r="DS273" s="40"/>
      <c r="DT273" s="40"/>
      <c r="DU273" s="40"/>
      <c r="DV273" s="40"/>
      <c r="DW273" s="40"/>
      <c r="DX273" s="40"/>
      <c r="DY273" s="40"/>
      <c r="DZ273" s="40"/>
      <c r="EA273" s="40"/>
      <c r="EB273" s="40"/>
      <c r="EC273" s="40"/>
      <c r="ED273" s="40"/>
      <c r="EE273" s="40"/>
      <c r="EF273" s="40"/>
      <c r="EG273" s="40"/>
      <c r="EH273" s="40"/>
      <c r="EI273" s="40"/>
      <c r="EJ273" s="40"/>
      <c r="EK273" s="40"/>
      <c r="EL273" s="40"/>
      <c r="EM273" s="40"/>
      <c r="EN273" s="40"/>
      <c r="EO273" s="40"/>
      <c r="EP273" s="40"/>
      <c r="EQ273" s="40"/>
      <c r="ER273" s="40"/>
      <c r="ES273" s="40"/>
      <c r="ET273" s="40"/>
      <c r="EU273" s="40"/>
      <c r="EV273" s="40"/>
      <c r="EW273" s="40"/>
      <c r="EX273" s="40"/>
      <c r="EY273" s="40"/>
      <c r="EZ273" s="40"/>
      <c r="FA273" s="40"/>
      <c r="FB273" s="40"/>
      <c r="FC273" s="40"/>
      <c r="FD273" s="40"/>
      <c r="FE273" s="40"/>
      <c r="FF273" s="40"/>
      <c r="FG273" s="40"/>
      <c r="FH273" s="40"/>
      <c r="FI273" s="40"/>
      <c r="FJ273" s="40"/>
      <c r="FK273" s="40"/>
      <c r="FL273" s="40"/>
      <c r="FM273" s="40"/>
      <c r="FN273" s="40"/>
      <c r="FO273" s="40"/>
      <c r="FP273" s="40"/>
      <c r="FQ273" s="40"/>
      <c r="FR273" s="40"/>
      <c r="FS273" s="40"/>
      <c r="FT273" s="40"/>
      <c r="FU273" s="40"/>
      <c r="FV273" s="40"/>
      <c r="FW273" s="40"/>
      <c r="FX273" s="40"/>
      <c r="FY273" s="40"/>
      <c r="FZ273" s="40"/>
      <c r="GA273" s="40"/>
      <c r="GB273" s="40"/>
      <c r="GC273" s="40"/>
      <c r="GD273" s="40"/>
      <c r="GE273" s="40"/>
      <c r="GF273" s="40"/>
      <c r="GG273" s="40"/>
      <c r="GH273" s="40"/>
      <c r="GI273" s="40"/>
      <c r="GJ273" s="40"/>
      <c r="GK273" s="40"/>
      <c r="GL273" s="40"/>
      <c r="GM273" s="40"/>
      <c r="GN273" s="40"/>
      <c r="GO273" s="40"/>
      <c r="GP273" s="40"/>
      <c r="GQ273" s="40"/>
      <c r="GR273" s="40"/>
      <c r="GS273" s="40"/>
      <c r="GT273" s="40"/>
      <c r="GU273" s="40"/>
      <c r="GV273" s="40"/>
      <c r="GW273" s="40"/>
      <c r="GX273" s="40"/>
      <c r="GY273" s="40"/>
      <c r="GZ273" s="40"/>
      <c r="HA273" s="40"/>
      <c r="HB273" s="40"/>
      <c r="HC273" s="40"/>
      <c r="HD273" s="40"/>
      <c r="HE273" s="40"/>
      <c r="HF273" s="40"/>
      <c r="HG273" s="40"/>
      <c r="HH273" s="40"/>
      <c r="HI273" s="40"/>
      <c r="HJ273" s="40"/>
      <c r="HK273" s="40"/>
      <c r="HL273" s="40"/>
      <c r="HM273" s="40"/>
      <c r="HN273" s="40"/>
      <c r="HO273" s="40"/>
      <c r="HP273" s="40"/>
      <c r="HQ273" s="40"/>
      <c r="HR273" s="40"/>
      <c r="HS273" s="40"/>
      <c r="HT273" s="40"/>
      <c r="HU273" s="40"/>
      <c r="HV273" s="40"/>
      <c r="HW273" s="40"/>
      <c r="HX273" s="40"/>
      <c r="HY273" s="40"/>
      <c r="HZ273" s="40"/>
      <c r="IA273" s="40"/>
      <c r="IB273" s="40"/>
      <c r="IC273" s="40"/>
      <c r="ID273" s="40"/>
      <c r="IE273" s="40"/>
      <c r="IF273" s="40"/>
      <c r="IG273" s="40"/>
      <c r="IH273" s="40"/>
      <c r="II273" s="40"/>
      <c r="IJ273" s="40"/>
      <c r="IK273" s="40"/>
      <c r="IL273" s="40"/>
      <c r="IM273" s="40"/>
      <c r="IN273" s="40"/>
      <c r="IO273" s="40"/>
      <c r="IP273" s="40"/>
      <c r="IQ273" s="40"/>
      <c r="IR273" s="40"/>
      <c r="IS273" s="40"/>
      <c r="IT273" s="40"/>
      <c r="IU273" s="40"/>
      <c r="IV273" s="40"/>
      <c r="IW273" s="40"/>
      <c r="IX273" s="40"/>
      <c r="IY273" s="40"/>
      <c r="IZ273" s="40"/>
      <c r="JA273" s="40"/>
      <c r="JB273" s="40"/>
      <c r="JC273" s="40"/>
      <c r="JD273" s="40"/>
      <c r="JE273" s="40"/>
      <c r="JF273" s="40"/>
      <c r="JG273" s="40"/>
      <c r="JH273" s="40"/>
      <c r="JI273" s="40"/>
      <c r="JJ273" s="40"/>
      <c r="JK273" s="40"/>
      <c r="JL273" s="40"/>
      <c r="JM273" s="40"/>
      <c r="JN273" s="40"/>
      <c r="JO273" s="40"/>
    </row>
    <row r="274" spans="1:275" s="42" customFormat="1" x14ac:dyDescent="0.2">
      <c r="A274" s="42" t="s">
        <v>278</v>
      </c>
      <c r="B274" s="42" t="s">
        <v>182</v>
      </c>
      <c r="C274" s="42" t="s">
        <v>183</v>
      </c>
      <c r="D274" s="44">
        <v>0.63885706008829146</v>
      </c>
      <c r="E274" s="44">
        <v>0.66085706008829148</v>
      </c>
      <c r="F274" s="44">
        <v>0.66085706008829148</v>
      </c>
      <c r="G274" s="63">
        <v>0.66085706008829148</v>
      </c>
      <c r="H274" s="64">
        <v>45</v>
      </c>
      <c r="I274" s="65" t="s">
        <v>80</v>
      </c>
    </row>
    <row r="275" spans="1:275" s="42" customFormat="1" x14ac:dyDescent="0.25">
      <c r="A275" s="59" t="s">
        <v>593</v>
      </c>
      <c r="B275" t="s">
        <v>517</v>
      </c>
      <c r="C275" t="s">
        <v>199</v>
      </c>
      <c r="D275" s="27"/>
      <c r="E275" s="44"/>
      <c r="F275" s="44"/>
      <c r="G275" s="71">
        <v>0.66042449978904194</v>
      </c>
      <c r="H275" s="72">
        <v>14</v>
      </c>
      <c r="I275" s="72" t="s">
        <v>371</v>
      </c>
      <c r="J275" s="42" t="s">
        <v>553</v>
      </c>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40"/>
      <c r="BH275" s="40"/>
      <c r="BI275" s="40"/>
      <c r="BJ275" s="40"/>
      <c r="BK275" s="40"/>
      <c r="BL275" s="40"/>
      <c r="BM275" s="40"/>
      <c r="BN275" s="40"/>
      <c r="BO275" s="40"/>
      <c r="BP275" s="40"/>
      <c r="BQ275" s="40"/>
      <c r="BR275" s="40"/>
      <c r="BS275" s="40"/>
      <c r="BT275" s="40"/>
      <c r="BU275" s="40"/>
      <c r="BV275" s="40"/>
      <c r="BW275" s="40"/>
      <c r="BX275" s="40"/>
      <c r="BY275" s="40"/>
      <c r="BZ275" s="40"/>
      <c r="CA275" s="40"/>
      <c r="CB275" s="40"/>
      <c r="CC275" s="40"/>
      <c r="CD275" s="40"/>
      <c r="CE275" s="40"/>
      <c r="CF275" s="40"/>
      <c r="CG275" s="40"/>
      <c r="CH275" s="40"/>
      <c r="CI275" s="40"/>
      <c r="CJ275" s="40"/>
      <c r="CK275" s="40"/>
      <c r="CL275" s="40"/>
      <c r="CM275" s="40"/>
      <c r="CN275" s="40"/>
      <c r="CO275" s="40"/>
      <c r="CP275" s="40"/>
      <c r="CQ275" s="40"/>
      <c r="CR275" s="40"/>
      <c r="CS275" s="40"/>
      <c r="CT275" s="40"/>
      <c r="CU275" s="40"/>
      <c r="CV275" s="40"/>
      <c r="CW275" s="40"/>
      <c r="CX275" s="40"/>
      <c r="CY275" s="40"/>
      <c r="CZ275" s="40"/>
      <c r="DA275" s="40"/>
      <c r="DB275" s="40"/>
      <c r="DC275" s="40"/>
      <c r="DD275" s="40"/>
      <c r="DE275" s="40"/>
      <c r="DF275" s="40"/>
      <c r="DG275" s="40"/>
      <c r="DH275" s="40"/>
      <c r="DI275" s="40"/>
      <c r="DJ275" s="40"/>
      <c r="DK275" s="40"/>
      <c r="DL275" s="40"/>
      <c r="DM275" s="40"/>
      <c r="DN275" s="40"/>
      <c r="DO275" s="40"/>
      <c r="DP275" s="40"/>
      <c r="DQ275" s="40"/>
      <c r="DR275" s="40"/>
      <c r="DS275" s="40"/>
      <c r="DT275" s="40"/>
      <c r="DU275" s="40"/>
      <c r="DV275" s="40"/>
      <c r="DW275" s="40"/>
      <c r="DX275" s="40"/>
      <c r="DY275" s="40"/>
      <c r="DZ275" s="40"/>
      <c r="EA275" s="40"/>
      <c r="EB275" s="40"/>
      <c r="EC275" s="40"/>
      <c r="ED275" s="40"/>
      <c r="EE275" s="40"/>
      <c r="EF275" s="40"/>
      <c r="EG275" s="40"/>
      <c r="EH275" s="40"/>
      <c r="EI275" s="40"/>
      <c r="EJ275" s="40"/>
      <c r="EK275" s="40"/>
      <c r="EL275" s="40"/>
      <c r="EM275" s="40"/>
      <c r="EN275" s="40"/>
      <c r="EO275" s="40"/>
      <c r="EP275" s="40"/>
      <c r="EQ275" s="40"/>
      <c r="ER275" s="40"/>
      <c r="ES275" s="40"/>
      <c r="ET275" s="40"/>
      <c r="EU275" s="40"/>
      <c r="EV275" s="40"/>
      <c r="EW275" s="40"/>
      <c r="EX275" s="40"/>
      <c r="EY275" s="40"/>
      <c r="EZ275" s="40"/>
      <c r="FA275" s="40"/>
      <c r="FB275" s="40"/>
      <c r="FC275" s="40"/>
      <c r="FD275" s="40"/>
      <c r="FE275" s="40"/>
      <c r="FF275" s="40"/>
      <c r="FG275" s="40"/>
      <c r="FH275" s="40"/>
      <c r="FI275" s="40"/>
      <c r="FJ275" s="40"/>
      <c r="FK275" s="40"/>
      <c r="FL275" s="40"/>
      <c r="FM275" s="40"/>
      <c r="FN275" s="40"/>
      <c r="FO275" s="40"/>
      <c r="FP275" s="40"/>
      <c r="FQ275" s="40"/>
      <c r="FR275" s="40"/>
      <c r="FS275" s="40"/>
      <c r="FT275" s="40"/>
      <c r="FU275" s="40"/>
      <c r="FV275" s="40"/>
      <c r="FW275" s="40"/>
      <c r="FX275" s="40"/>
      <c r="FY275" s="40"/>
      <c r="FZ275" s="40"/>
      <c r="GA275" s="40"/>
      <c r="GB275" s="40"/>
      <c r="GC275" s="40"/>
      <c r="GD275" s="40"/>
      <c r="GE275" s="40"/>
      <c r="GF275" s="40"/>
      <c r="GG275" s="40"/>
      <c r="GH275" s="40"/>
      <c r="GI275" s="40"/>
      <c r="GJ275" s="40"/>
      <c r="GK275" s="40"/>
      <c r="GL275" s="40"/>
      <c r="GM275" s="40"/>
      <c r="GN275" s="40"/>
      <c r="GO275" s="40"/>
      <c r="GP275" s="40"/>
      <c r="GQ275" s="40"/>
      <c r="GR275" s="40"/>
      <c r="GS275" s="40"/>
      <c r="GT275" s="40"/>
      <c r="GU275" s="40"/>
      <c r="GV275" s="40"/>
      <c r="GW275" s="40"/>
      <c r="GX275" s="40"/>
      <c r="GY275" s="40"/>
      <c r="GZ275" s="40"/>
      <c r="HA275" s="40"/>
      <c r="HB275" s="40"/>
      <c r="HC275" s="40"/>
      <c r="HD275" s="40"/>
      <c r="HE275" s="40"/>
      <c r="HF275" s="40"/>
      <c r="HG275" s="40"/>
      <c r="HH275" s="40"/>
      <c r="HI275" s="40"/>
      <c r="HJ275" s="40"/>
      <c r="HK275" s="40"/>
      <c r="HL275" s="40"/>
      <c r="HM275" s="40"/>
      <c r="HN275" s="40"/>
      <c r="HO275" s="40"/>
      <c r="HP275" s="40"/>
      <c r="HQ275" s="40"/>
      <c r="HR275" s="40"/>
      <c r="HS275" s="40"/>
      <c r="HT275" s="40"/>
      <c r="HU275" s="40"/>
      <c r="HV275" s="40"/>
      <c r="HW275" s="40"/>
      <c r="HX275" s="40"/>
      <c r="HY275" s="40"/>
      <c r="HZ275" s="40"/>
      <c r="IA275" s="40"/>
      <c r="IB275" s="40"/>
      <c r="IC275" s="40"/>
      <c r="ID275" s="40"/>
      <c r="IE275" s="40"/>
      <c r="IF275" s="40"/>
      <c r="IG275" s="40"/>
      <c r="IH275" s="40"/>
      <c r="II275" s="40"/>
      <c r="IJ275" s="40"/>
      <c r="IK275" s="40"/>
      <c r="IL275" s="40"/>
      <c r="IM275" s="40"/>
      <c r="IN275" s="40"/>
      <c r="IO275" s="40"/>
      <c r="IP275" s="40"/>
      <c r="IQ275" s="40"/>
      <c r="IR275" s="40"/>
      <c r="IS275" s="40"/>
      <c r="IT275" s="40"/>
      <c r="IU275" s="40"/>
      <c r="IV275" s="40"/>
      <c r="IW275" s="40"/>
      <c r="IX275" s="40"/>
      <c r="IY275" s="40"/>
      <c r="IZ275" s="40"/>
      <c r="JA275" s="40"/>
      <c r="JB275" s="40"/>
      <c r="JC275" s="40"/>
      <c r="JD275" s="40"/>
      <c r="JE275" s="40"/>
      <c r="JF275" s="40"/>
      <c r="JG275" s="40"/>
      <c r="JH275" s="40"/>
      <c r="JI275" s="40"/>
      <c r="JJ275" s="40"/>
      <c r="JK275" s="40"/>
      <c r="JL275" s="40"/>
      <c r="JM275" s="40"/>
      <c r="JN275" s="40"/>
      <c r="JO275" s="40"/>
    </row>
    <row r="276" spans="1:275" s="42" customFormat="1" x14ac:dyDescent="0.2">
      <c r="A276" s="42" t="s">
        <v>279</v>
      </c>
      <c r="B276" s="42" t="s">
        <v>253</v>
      </c>
      <c r="C276" s="42" t="s">
        <v>254</v>
      </c>
      <c r="D276" s="45">
        <v>0.64283822035253246</v>
      </c>
      <c r="E276" s="45">
        <v>0.65483822035253247</v>
      </c>
      <c r="F276" s="45">
        <v>0.65483822035253247</v>
      </c>
      <c r="G276" s="67">
        <v>0.65483822035253247</v>
      </c>
      <c r="H276" s="64">
        <v>22</v>
      </c>
      <c r="I276" s="66" t="s">
        <v>76</v>
      </c>
    </row>
    <row r="277" spans="1:275" s="42" customFormat="1" x14ac:dyDescent="0.2">
      <c r="A277" s="42" t="s">
        <v>278</v>
      </c>
      <c r="B277" s="42" t="s">
        <v>219</v>
      </c>
      <c r="C277" s="42" t="s">
        <v>34</v>
      </c>
      <c r="D277" s="44">
        <v>0.65073574495309028</v>
      </c>
      <c r="E277" s="44">
        <v>0.65373574495309028</v>
      </c>
      <c r="F277" s="44">
        <v>0.65373574495309028</v>
      </c>
      <c r="G277" s="63">
        <v>0.65373574495309028</v>
      </c>
      <c r="H277" s="64">
        <v>46</v>
      </c>
      <c r="I277" s="65" t="s">
        <v>76</v>
      </c>
    </row>
    <row r="278" spans="1:275" s="42" customFormat="1" x14ac:dyDescent="0.25">
      <c r="A278" s="59" t="s">
        <v>593</v>
      </c>
      <c r="B278" t="s">
        <v>554</v>
      </c>
      <c r="C278" t="s">
        <v>387</v>
      </c>
      <c r="D278" s="27"/>
      <c r="E278" s="44"/>
      <c r="F278" s="44"/>
      <c r="G278" s="71">
        <v>0.65289817171748121</v>
      </c>
      <c r="H278" s="72">
        <v>15</v>
      </c>
      <c r="I278" s="72" t="s">
        <v>371</v>
      </c>
    </row>
    <row r="279" spans="1:275" s="42" customFormat="1" x14ac:dyDescent="0.2">
      <c r="A279" s="42" t="s">
        <v>278</v>
      </c>
      <c r="B279" s="42" t="s">
        <v>206</v>
      </c>
      <c r="C279" s="42" t="s">
        <v>158</v>
      </c>
      <c r="D279" s="44">
        <v>0.63946473998067543</v>
      </c>
      <c r="E279" s="44">
        <v>0.65146473998067544</v>
      </c>
      <c r="F279" s="44">
        <v>0.65146473998067544</v>
      </c>
      <c r="G279" s="63">
        <v>0.65146473998067544</v>
      </c>
      <c r="H279" s="64">
        <v>47</v>
      </c>
      <c r="I279" s="65" t="s">
        <v>76</v>
      </c>
    </row>
    <row r="280" spans="1:275" s="42" customFormat="1" x14ac:dyDescent="0.2">
      <c r="A280" s="42" t="s">
        <v>372</v>
      </c>
      <c r="B280" s="42" t="s">
        <v>287</v>
      </c>
      <c r="C280" s="42" t="s">
        <v>288</v>
      </c>
      <c r="D280" s="45">
        <v>0.64412128535360569</v>
      </c>
      <c r="E280" s="45">
        <v>0.65112128535360569</v>
      </c>
      <c r="F280" s="45">
        <v>0.65112128535360569</v>
      </c>
      <c r="G280" s="67">
        <v>0.65112128535360569</v>
      </c>
      <c r="H280" s="64">
        <v>29</v>
      </c>
      <c r="I280" s="66" t="s">
        <v>371</v>
      </c>
    </row>
    <row r="281" spans="1:275" s="42" customFormat="1" x14ac:dyDescent="0.2">
      <c r="A281" s="42" t="s">
        <v>552</v>
      </c>
      <c r="B281" s="42" t="s">
        <v>481</v>
      </c>
      <c r="C281" s="42" t="s">
        <v>482</v>
      </c>
      <c r="D281" s="44"/>
      <c r="E281" s="44"/>
      <c r="F281" s="44"/>
      <c r="G281" s="63">
        <v>0.65084463851842467</v>
      </c>
      <c r="H281" s="64">
        <v>34</v>
      </c>
      <c r="I281" s="63" t="s">
        <v>371</v>
      </c>
      <c r="J281" s="42" t="s">
        <v>553</v>
      </c>
    </row>
    <row r="282" spans="1:275" s="42" customFormat="1" x14ac:dyDescent="0.25">
      <c r="A282" s="59" t="s">
        <v>593</v>
      </c>
      <c r="B282" t="s">
        <v>287</v>
      </c>
      <c r="C282" t="s">
        <v>415</v>
      </c>
      <c r="D282" s="27"/>
      <c r="E282" s="44"/>
      <c r="F282" s="44"/>
      <c r="G282" s="71">
        <v>0.64997024513244794</v>
      </c>
      <c r="H282" s="72">
        <v>16</v>
      </c>
      <c r="I282" s="72" t="s">
        <v>371</v>
      </c>
    </row>
    <row r="283" spans="1:275" s="42" customFormat="1" x14ac:dyDescent="0.2">
      <c r="A283" s="40" t="s">
        <v>682</v>
      </c>
      <c r="B283" s="40" t="s">
        <v>410</v>
      </c>
      <c r="C283" s="40" t="s">
        <v>670</v>
      </c>
      <c r="D283" s="43"/>
      <c r="E283" s="43"/>
      <c r="F283" s="43"/>
      <c r="G283" s="84">
        <v>0.64728450545423855</v>
      </c>
      <c r="H283" s="83">
        <v>39</v>
      </c>
      <c r="I283" s="60" t="s">
        <v>76</v>
      </c>
      <c r="J283" s="40"/>
    </row>
    <row r="284" spans="1:275" s="42" customFormat="1" x14ac:dyDescent="0.2">
      <c r="A284" s="42" t="s">
        <v>472</v>
      </c>
      <c r="B284" s="42" t="s">
        <v>433</v>
      </c>
      <c r="C284" s="42" t="s">
        <v>434</v>
      </c>
      <c r="D284" s="44"/>
      <c r="E284" s="44"/>
      <c r="F284" s="44"/>
      <c r="G284" s="63">
        <v>0.64686698250281605</v>
      </c>
      <c r="H284" s="64">
        <v>16</v>
      </c>
      <c r="I284" s="63" t="s">
        <v>371</v>
      </c>
    </row>
    <row r="285" spans="1:275" s="42" customFormat="1" x14ac:dyDescent="0.2">
      <c r="A285" s="42" t="s">
        <v>419</v>
      </c>
      <c r="B285" s="44" t="s">
        <v>390</v>
      </c>
      <c r="C285" s="44" t="s">
        <v>322</v>
      </c>
      <c r="D285" s="44">
        <v>0.63649566097895616</v>
      </c>
      <c r="E285" s="44">
        <v>0.64549566097895617</v>
      </c>
      <c r="F285" s="44">
        <v>0.64549566097895617</v>
      </c>
      <c r="G285" s="63">
        <v>0.64549566097895617</v>
      </c>
      <c r="H285" s="64">
        <v>21</v>
      </c>
      <c r="I285" s="66" t="s">
        <v>80</v>
      </c>
    </row>
    <row r="286" spans="1:275" s="42" customFormat="1" x14ac:dyDescent="0.2">
      <c r="A286" s="40" t="s">
        <v>682</v>
      </c>
      <c r="B286" s="40" t="s">
        <v>623</v>
      </c>
      <c r="C286" s="40" t="s">
        <v>667</v>
      </c>
      <c r="D286" s="43"/>
      <c r="E286" s="43"/>
      <c r="F286" s="43"/>
      <c r="G286" s="84">
        <v>0.64091914587914223</v>
      </c>
      <c r="H286" s="83">
        <v>40</v>
      </c>
      <c r="I286" s="60" t="s">
        <v>76</v>
      </c>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40"/>
      <c r="BH286" s="40"/>
      <c r="BI286" s="40"/>
      <c r="BJ286" s="40"/>
      <c r="BK286" s="40"/>
      <c r="BL286" s="40"/>
      <c r="BM286" s="40"/>
      <c r="BN286" s="40"/>
      <c r="BO286" s="40"/>
      <c r="BP286" s="40"/>
      <c r="BQ286" s="40"/>
      <c r="BR286" s="40"/>
      <c r="BS286" s="40"/>
      <c r="BT286" s="40"/>
      <c r="BU286" s="40"/>
      <c r="BV286" s="40"/>
      <c r="BW286" s="40"/>
      <c r="BX286" s="40"/>
      <c r="BY286" s="40"/>
      <c r="BZ286" s="40"/>
      <c r="CA286" s="40"/>
      <c r="CB286" s="40"/>
      <c r="CC286" s="40"/>
      <c r="CD286" s="40"/>
      <c r="CE286" s="40"/>
      <c r="CF286" s="40"/>
      <c r="CG286" s="40"/>
      <c r="CH286" s="40"/>
      <c r="CI286" s="40"/>
      <c r="CJ286" s="40"/>
      <c r="CK286" s="40"/>
      <c r="CL286" s="40"/>
      <c r="CM286" s="40"/>
      <c r="CN286" s="40"/>
      <c r="CO286" s="40"/>
      <c r="CP286" s="40"/>
      <c r="CQ286" s="40"/>
      <c r="CR286" s="40"/>
      <c r="CS286" s="40"/>
      <c r="CT286" s="40"/>
      <c r="CU286" s="40"/>
      <c r="CV286" s="40"/>
      <c r="CW286" s="40"/>
      <c r="CX286" s="40"/>
      <c r="CY286" s="40"/>
      <c r="CZ286" s="40"/>
      <c r="DA286" s="40"/>
      <c r="DB286" s="40"/>
      <c r="DC286" s="40"/>
      <c r="DD286" s="40"/>
      <c r="DE286" s="40"/>
      <c r="DF286" s="40"/>
      <c r="DG286" s="40"/>
      <c r="DH286" s="40"/>
      <c r="DI286" s="40"/>
      <c r="DJ286" s="40"/>
      <c r="DK286" s="40"/>
      <c r="DL286" s="40"/>
      <c r="DM286" s="40"/>
      <c r="DN286" s="40"/>
      <c r="DO286" s="40"/>
      <c r="DP286" s="40"/>
      <c r="DQ286" s="40"/>
      <c r="DR286" s="40"/>
      <c r="DS286" s="40"/>
      <c r="DT286" s="40"/>
      <c r="DU286" s="40"/>
      <c r="DV286" s="40"/>
      <c r="DW286" s="40"/>
      <c r="DX286" s="40"/>
      <c r="DY286" s="40"/>
      <c r="DZ286" s="40"/>
      <c r="EA286" s="40"/>
      <c r="EB286" s="40"/>
      <c r="EC286" s="40"/>
      <c r="ED286" s="40"/>
      <c r="EE286" s="40"/>
      <c r="EF286" s="40"/>
      <c r="EG286" s="40"/>
      <c r="EH286" s="40"/>
      <c r="EI286" s="40"/>
      <c r="EJ286" s="40"/>
      <c r="EK286" s="40"/>
      <c r="EL286" s="40"/>
      <c r="EM286" s="40"/>
      <c r="EN286" s="40"/>
      <c r="EO286" s="40"/>
      <c r="EP286" s="40"/>
      <c r="EQ286" s="40"/>
      <c r="ER286" s="40"/>
      <c r="ES286" s="40"/>
      <c r="ET286" s="40"/>
      <c r="EU286" s="40"/>
      <c r="EV286" s="40"/>
      <c r="EW286" s="40"/>
      <c r="EX286" s="40"/>
      <c r="EY286" s="40"/>
      <c r="EZ286" s="40"/>
      <c r="FA286" s="40"/>
      <c r="FB286" s="40"/>
      <c r="FC286" s="40"/>
      <c r="FD286" s="40"/>
      <c r="FE286" s="40"/>
      <c r="FF286" s="40"/>
      <c r="FG286" s="40"/>
      <c r="FH286" s="40"/>
      <c r="FI286" s="40"/>
      <c r="FJ286" s="40"/>
      <c r="FK286" s="40"/>
      <c r="FL286" s="40"/>
      <c r="FM286" s="40"/>
      <c r="FN286" s="40"/>
      <c r="FO286" s="40"/>
      <c r="FP286" s="40"/>
      <c r="FQ286" s="40"/>
      <c r="FR286" s="40"/>
      <c r="FS286" s="40"/>
      <c r="FT286" s="40"/>
      <c r="FU286" s="40"/>
      <c r="FV286" s="40"/>
      <c r="FW286" s="40"/>
      <c r="FX286" s="40"/>
      <c r="FY286" s="40"/>
      <c r="FZ286" s="40"/>
      <c r="GA286" s="40"/>
      <c r="GB286" s="40"/>
      <c r="GC286" s="40"/>
      <c r="GD286" s="40"/>
      <c r="GE286" s="40"/>
      <c r="GF286" s="40"/>
      <c r="GG286" s="40"/>
      <c r="GH286" s="40"/>
      <c r="GI286" s="40"/>
      <c r="GJ286" s="40"/>
      <c r="GK286" s="40"/>
      <c r="GL286" s="40"/>
      <c r="GM286" s="40"/>
      <c r="GN286" s="40"/>
      <c r="GO286" s="40"/>
      <c r="GP286" s="40"/>
      <c r="GQ286" s="40"/>
      <c r="GR286" s="40"/>
      <c r="GS286" s="40"/>
      <c r="GT286" s="40"/>
      <c r="GU286" s="40"/>
      <c r="GV286" s="40"/>
      <c r="GW286" s="40"/>
      <c r="GX286" s="40"/>
      <c r="GY286" s="40"/>
      <c r="GZ286" s="40"/>
      <c r="HA286" s="40"/>
      <c r="HB286" s="40"/>
      <c r="HC286" s="40"/>
      <c r="HD286" s="40"/>
      <c r="HE286" s="40"/>
      <c r="HF286" s="40"/>
      <c r="HG286" s="40"/>
      <c r="HH286" s="40"/>
      <c r="HI286" s="40"/>
      <c r="HJ286" s="40"/>
      <c r="HK286" s="40"/>
      <c r="HL286" s="40"/>
      <c r="HM286" s="40"/>
      <c r="HN286" s="40"/>
      <c r="HO286" s="40"/>
      <c r="HP286" s="40"/>
      <c r="HQ286" s="40"/>
      <c r="HR286" s="40"/>
      <c r="HS286" s="40"/>
      <c r="HT286" s="40"/>
      <c r="HU286" s="40"/>
      <c r="HV286" s="40"/>
      <c r="HW286" s="40"/>
      <c r="HX286" s="40"/>
      <c r="HY286" s="40"/>
      <c r="HZ286" s="40"/>
      <c r="IA286" s="40"/>
      <c r="IB286" s="40"/>
      <c r="IC286" s="40"/>
      <c r="ID286" s="40"/>
      <c r="IE286" s="40"/>
      <c r="IF286" s="40"/>
      <c r="IG286" s="40"/>
      <c r="IH286" s="40"/>
      <c r="II286" s="40"/>
      <c r="IJ286" s="40"/>
      <c r="IK286" s="40"/>
      <c r="IL286" s="40"/>
      <c r="IM286" s="40"/>
      <c r="IN286" s="40"/>
      <c r="IO286" s="40"/>
      <c r="IP286" s="40"/>
      <c r="IQ286" s="40"/>
      <c r="IR286" s="40"/>
      <c r="IS286" s="40"/>
      <c r="IT286" s="40"/>
      <c r="IU286" s="40"/>
      <c r="IV286" s="40"/>
      <c r="IW286" s="40"/>
      <c r="IX286" s="40"/>
      <c r="IY286" s="40"/>
      <c r="IZ286" s="40"/>
      <c r="JA286" s="40"/>
      <c r="JB286" s="40"/>
      <c r="JC286" s="40"/>
      <c r="JD286" s="40"/>
      <c r="JE286" s="40"/>
      <c r="JF286" s="40"/>
      <c r="JG286" s="40"/>
      <c r="JH286" s="40"/>
      <c r="JI286" s="40"/>
      <c r="JJ286" s="40"/>
      <c r="JK286" s="40"/>
      <c r="JL286" s="40"/>
      <c r="JM286" s="40"/>
      <c r="JN286" s="40"/>
      <c r="JO286" s="40"/>
    </row>
    <row r="287" spans="1:275" s="42" customFormat="1" x14ac:dyDescent="0.2">
      <c r="A287" s="42" t="s">
        <v>280</v>
      </c>
      <c r="B287" s="42" t="s">
        <v>119</v>
      </c>
      <c r="C287" s="42" t="s">
        <v>120</v>
      </c>
      <c r="D287" s="44">
        <v>0.62675307271015313</v>
      </c>
      <c r="E287" s="44">
        <v>0.64075307271015314</v>
      </c>
      <c r="F287" s="44">
        <v>0.64075307271015314</v>
      </c>
      <c r="G287" s="63">
        <v>0.64075307271015314</v>
      </c>
      <c r="H287" s="64">
        <v>21</v>
      </c>
      <c r="I287" s="66" t="s">
        <v>78</v>
      </c>
    </row>
    <row r="288" spans="1:275" s="42" customFormat="1" x14ac:dyDescent="0.2">
      <c r="A288" s="42" t="s">
        <v>372</v>
      </c>
      <c r="B288" s="42" t="s">
        <v>142</v>
      </c>
      <c r="C288" s="42" t="s">
        <v>334</v>
      </c>
      <c r="D288" s="45">
        <v>0.63762028138935989</v>
      </c>
      <c r="E288" s="45">
        <v>0.63762028138935989</v>
      </c>
      <c r="F288" s="45">
        <v>0.63762028138935989</v>
      </c>
      <c r="G288" s="67">
        <v>0.63762028138935989</v>
      </c>
      <c r="H288" s="64">
        <v>30</v>
      </c>
      <c r="I288" s="66" t="s">
        <v>76</v>
      </c>
    </row>
    <row r="289" spans="1:275" s="42" customFormat="1" x14ac:dyDescent="0.25">
      <c r="A289" s="59" t="s">
        <v>593</v>
      </c>
      <c r="B289" t="s">
        <v>575</v>
      </c>
      <c r="C289" t="s">
        <v>576</v>
      </c>
      <c r="D289" s="27"/>
      <c r="E289" s="44"/>
      <c r="F289" s="44"/>
      <c r="G289" s="71">
        <v>0.63736736724375664</v>
      </c>
      <c r="H289" s="72">
        <v>17</v>
      </c>
      <c r="I289" s="72" t="s">
        <v>76</v>
      </c>
    </row>
    <row r="290" spans="1:275" x14ac:dyDescent="0.2">
      <c r="A290" s="42" t="s">
        <v>280</v>
      </c>
      <c r="B290" s="42" t="s">
        <v>89</v>
      </c>
      <c r="C290" s="42" t="s">
        <v>90</v>
      </c>
      <c r="D290" s="44">
        <v>0.63682921236290957</v>
      </c>
      <c r="E290" s="44">
        <v>0.63682921236290957</v>
      </c>
      <c r="F290" s="44">
        <v>0.63682921236290957</v>
      </c>
      <c r="G290" s="63">
        <v>0.63682921236290957</v>
      </c>
      <c r="H290" s="64">
        <v>22</v>
      </c>
      <c r="I290" s="66" t="s">
        <v>76</v>
      </c>
    </row>
    <row r="291" spans="1:275" x14ac:dyDescent="0.2">
      <c r="A291" s="42" t="s">
        <v>280</v>
      </c>
      <c r="B291" s="42" t="s">
        <v>130</v>
      </c>
      <c r="C291" s="42" t="s">
        <v>131</v>
      </c>
      <c r="D291" s="44">
        <v>0.63448277137336062</v>
      </c>
      <c r="E291" s="44">
        <v>0.63448277137336062</v>
      </c>
      <c r="F291" s="44">
        <v>0.63448277137336062</v>
      </c>
      <c r="G291" s="63">
        <v>0.63448277137336062</v>
      </c>
      <c r="H291" s="64">
        <v>23</v>
      </c>
      <c r="I291" s="66" t="s">
        <v>76</v>
      </c>
    </row>
    <row r="292" spans="1:275" x14ac:dyDescent="0.2">
      <c r="A292" s="40" t="s">
        <v>682</v>
      </c>
      <c r="B292" s="40" t="s">
        <v>614</v>
      </c>
      <c r="C292" s="40" t="s">
        <v>120</v>
      </c>
      <c r="D292" s="43"/>
      <c r="E292" s="43"/>
      <c r="F292" s="43"/>
      <c r="G292" s="84">
        <v>0.63446311593451998</v>
      </c>
      <c r="H292" s="83">
        <v>41</v>
      </c>
      <c r="I292" s="60" t="s">
        <v>76</v>
      </c>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c r="BG292" s="40"/>
      <c r="BH292" s="40"/>
      <c r="BI292" s="40"/>
      <c r="BJ292" s="40"/>
      <c r="BK292" s="40"/>
      <c r="BL292" s="40"/>
      <c r="BM292" s="40"/>
      <c r="BN292" s="40"/>
      <c r="BO292" s="40"/>
      <c r="BP292" s="40"/>
      <c r="BQ292" s="40"/>
      <c r="BR292" s="40"/>
      <c r="BS292" s="40"/>
      <c r="BT292" s="40"/>
      <c r="BU292" s="40"/>
      <c r="BV292" s="40"/>
      <c r="BW292" s="40"/>
      <c r="BX292" s="40"/>
      <c r="BY292" s="40"/>
      <c r="BZ292" s="40"/>
      <c r="CA292" s="40"/>
      <c r="CB292" s="40"/>
      <c r="CC292" s="40"/>
      <c r="CD292" s="40"/>
      <c r="CE292" s="40"/>
      <c r="CF292" s="40"/>
      <c r="CG292" s="40"/>
      <c r="CH292" s="40"/>
      <c r="CI292" s="40"/>
      <c r="CJ292" s="40"/>
      <c r="CK292" s="40"/>
      <c r="CL292" s="40"/>
      <c r="CM292" s="40"/>
      <c r="CN292" s="40"/>
      <c r="CO292" s="40"/>
      <c r="CP292" s="40"/>
      <c r="CQ292" s="40"/>
      <c r="CR292" s="40"/>
      <c r="CS292" s="40"/>
      <c r="CT292" s="40"/>
      <c r="CU292" s="40"/>
      <c r="CV292" s="40"/>
      <c r="CW292" s="40"/>
      <c r="CX292" s="40"/>
      <c r="CY292" s="40"/>
      <c r="CZ292" s="40"/>
      <c r="DA292" s="40"/>
      <c r="DB292" s="40"/>
      <c r="DC292" s="40"/>
      <c r="DD292" s="40"/>
      <c r="DE292" s="40"/>
      <c r="DF292" s="40"/>
      <c r="DG292" s="40"/>
      <c r="DH292" s="40"/>
      <c r="DI292" s="40"/>
      <c r="DJ292" s="40"/>
      <c r="DK292" s="40"/>
      <c r="DL292" s="40"/>
      <c r="DM292" s="40"/>
      <c r="DN292" s="40"/>
      <c r="DO292" s="40"/>
      <c r="DP292" s="40"/>
      <c r="DQ292" s="40"/>
      <c r="DR292" s="40"/>
      <c r="DS292" s="40"/>
      <c r="DT292" s="40"/>
      <c r="DU292" s="40"/>
      <c r="DV292" s="40"/>
      <c r="DW292" s="40"/>
      <c r="DX292" s="40"/>
      <c r="DY292" s="40"/>
      <c r="DZ292" s="40"/>
      <c r="EA292" s="40"/>
      <c r="EB292" s="40"/>
      <c r="EC292" s="40"/>
      <c r="ED292" s="40"/>
      <c r="EE292" s="40"/>
      <c r="EF292" s="40"/>
      <c r="EG292" s="40"/>
      <c r="EH292" s="40"/>
      <c r="EI292" s="40"/>
      <c r="EJ292" s="40"/>
      <c r="EK292" s="40"/>
      <c r="EL292" s="40"/>
      <c r="EM292" s="40"/>
      <c r="EN292" s="40"/>
      <c r="EO292" s="40"/>
      <c r="EP292" s="40"/>
      <c r="EQ292" s="40"/>
      <c r="ER292" s="40"/>
      <c r="ES292" s="40"/>
      <c r="ET292" s="40"/>
      <c r="EU292" s="40"/>
      <c r="EV292" s="40"/>
      <c r="EW292" s="40"/>
      <c r="EX292" s="40"/>
      <c r="EY292" s="40"/>
      <c r="EZ292" s="40"/>
      <c r="FA292" s="40"/>
      <c r="FB292" s="40"/>
      <c r="FC292" s="40"/>
      <c r="FD292" s="40"/>
      <c r="FE292" s="40"/>
      <c r="FF292" s="40"/>
      <c r="FG292" s="40"/>
      <c r="FH292" s="40"/>
      <c r="FI292" s="40"/>
      <c r="FJ292" s="40"/>
      <c r="FK292" s="40"/>
      <c r="FL292" s="40"/>
      <c r="FM292" s="40"/>
      <c r="FN292" s="40"/>
      <c r="FO292" s="40"/>
      <c r="FP292" s="40"/>
      <c r="FQ292" s="40"/>
      <c r="FR292" s="40"/>
      <c r="FS292" s="40"/>
      <c r="FT292" s="40"/>
      <c r="FU292" s="40"/>
      <c r="FV292" s="40"/>
      <c r="FW292" s="40"/>
      <c r="FX292" s="40"/>
      <c r="FY292" s="40"/>
      <c r="FZ292" s="40"/>
      <c r="GA292" s="40"/>
      <c r="GB292" s="40"/>
      <c r="GC292" s="40"/>
      <c r="GD292" s="40"/>
      <c r="GE292" s="40"/>
      <c r="GF292" s="40"/>
      <c r="GG292" s="40"/>
      <c r="GH292" s="40"/>
      <c r="GI292" s="40"/>
      <c r="GJ292" s="40"/>
      <c r="GK292" s="40"/>
      <c r="GL292" s="40"/>
      <c r="GM292" s="40"/>
      <c r="GN292" s="40"/>
      <c r="GO292" s="40"/>
      <c r="GP292" s="40"/>
      <c r="GQ292" s="40"/>
      <c r="GR292" s="40"/>
      <c r="GS292" s="40"/>
      <c r="GT292" s="40"/>
      <c r="GU292" s="40"/>
      <c r="GV292" s="40"/>
      <c r="GW292" s="40"/>
      <c r="GX292" s="40"/>
      <c r="GY292" s="40"/>
      <c r="GZ292" s="40"/>
      <c r="HA292" s="40"/>
      <c r="HB292" s="40"/>
      <c r="HC292" s="40"/>
      <c r="HD292" s="40"/>
      <c r="HE292" s="40"/>
      <c r="HF292" s="40"/>
      <c r="HG292" s="40"/>
      <c r="HH292" s="40"/>
      <c r="HI292" s="40"/>
      <c r="HJ292" s="40"/>
      <c r="HK292" s="40"/>
      <c r="HL292" s="40"/>
      <c r="HM292" s="40"/>
      <c r="HN292" s="40"/>
      <c r="HO292" s="40"/>
      <c r="HP292" s="40"/>
      <c r="HQ292" s="40"/>
      <c r="HR292" s="40"/>
      <c r="HS292" s="40"/>
      <c r="HT292" s="40"/>
      <c r="HU292" s="40"/>
      <c r="HV292" s="40"/>
      <c r="HW292" s="40"/>
      <c r="HX292" s="40"/>
      <c r="HY292" s="40"/>
      <c r="HZ292" s="40"/>
      <c r="IA292" s="40"/>
      <c r="IB292" s="40"/>
      <c r="IC292" s="40"/>
      <c r="ID292" s="40"/>
      <c r="IE292" s="40"/>
      <c r="IF292" s="40"/>
      <c r="IG292" s="40"/>
      <c r="IH292" s="40"/>
      <c r="II292" s="40"/>
      <c r="IJ292" s="40"/>
      <c r="IK292" s="40"/>
      <c r="IL292" s="40"/>
      <c r="IM292" s="40"/>
      <c r="IN292" s="40"/>
      <c r="IO292" s="40"/>
      <c r="IP292" s="40"/>
      <c r="IQ292" s="40"/>
      <c r="IR292" s="40"/>
      <c r="IS292" s="40"/>
      <c r="IT292" s="40"/>
      <c r="IU292" s="40"/>
      <c r="IV292" s="40"/>
      <c r="IW292" s="40"/>
      <c r="IX292" s="40"/>
      <c r="IY292" s="40"/>
      <c r="IZ292" s="40"/>
      <c r="JA292" s="40"/>
      <c r="JB292" s="40"/>
      <c r="JC292" s="40"/>
      <c r="JD292" s="40"/>
      <c r="JE292" s="40"/>
      <c r="JF292" s="40"/>
      <c r="JG292" s="40"/>
      <c r="JH292" s="40"/>
      <c r="JI292" s="40"/>
      <c r="JJ292" s="40"/>
      <c r="JK292" s="40"/>
      <c r="JL292" s="40"/>
      <c r="JM292" s="40"/>
      <c r="JN292" s="40"/>
      <c r="JO292" s="40"/>
    </row>
    <row r="293" spans="1:275" x14ac:dyDescent="0.2">
      <c r="A293" s="42" t="s">
        <v>278</v>
      </c>
      <c r="B293" s="42" t="s">
        <v>184</v>
      </c>
      <c r="C293" s="42" t="s">
        <v>185</v>
      </c>
      <c r="D293" s="44">
        <v>0.62818585973381003</v>
      </c>
      <c r="E293" s="44">
        <v>0.63318585973381003</v>
      </c>
      <c r="F293" s="44">
        <v>0.63318585973381003</v>
      </c>
      <c r="G293" s="63">
        <v>0.63318585973381003</v>
      </c>
      <c r="H293" s="64">
        <v>48</v>
      </c>
      <c r="I293" s="65" t="s">
        <v>76</v>
      </c>
    </row>
    <row r="294" spans="1:275" x14ac:dyDescent="0.2">
      <c r="A294" s="40" t="s">
        <v>682</v>
      </c>
      <c r="B294" s="40" t="s">
        <v>620</v>
      </c>
      <c r="C294" s="40" t="s">
        <v>417</v>
      </c>
      <c r="D294" s="43"/>
      <c r="E294" s="43"/>
      <c r="F294" s="43"/>
      <c r="G294" s="84">
        <v>0.63223396943096455</v>
      </c>
      <c r="H294" s="83">
        <v>42</v>
      </c>
      <c r="I294" s="60" t="s">
        <v>371</v>
      </c>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c r="BG294" s="40"/>
      <c r="BH294" s="40"/>
      <c r="BI294" s="40"/>
      <c r="BJ294" s="40"/>
      <c r="BK294" s="40"/>
      <c r="BL294" s="40"/>
      <c r="BM294" s="40"/>
      <c r="BN294" s="40"/>
      <c r="BO294" s="40"/>
      <c r="BP294" s="40"/>
      <c r="BQ294" s="40"/>
      <c r="BR294" s="40"/>
      <c r="BS294" s="40"/>
      <c r="BT294" s="40"/>
      <c r="BU294" s="40"/>
      <c r="BV294" s="40"/>
      <c r="BW294" s="40"/>
      <c r="BX294" s="40"/>
      <c r="BY294" s="40"/>
      <c r="BZ294" s="40"/>
      <c r="CA294" s="40"/>
      <c r="CB294" s="40"/>
      <c r="CC294" s="40"/>
      <c r="CD294" s="40"/>
      <c r="CE294" s="40"/>
      <c r="CF294" s="40"/>
      <c r="CG294" s="40"/>
      <c r="CH294" s="40"/>
      <c r="CI294" s="40"/>
      <c r="CJ294" s="40"/>
      <c r="CK294" s="40"/>
      <c r="CL294" s="40"/>
      <c r="CM294" s="40"/>
      <c r="CN294" s="40"/>
      <c r="CO294" s="40"/>
      <c r="CP294" s="40"/>
      <c r="CQ294" s="40"/>
      <c r="CR294" s="40"/>
      <c r="CS294" s="40"/>
      <c r="CT294" s="40"/>
      <c r="CU294" s="40"/>
      <c r="CV294" s="40"/>
      <c r="CW294" s="40"/>
      <c r="CX294" s="40"/>
      <c r="CY294" s="40"/>
      <c r="CZ294" s="40"/>
      <c r="DA294" s="40"/>
      <c r="DB294" s="40"/>
      <c r="DC294" s="40"/>
      <c r="DD294" s="40"/>
      <c r="DE294" s="40"/>
      <c r="DF294" s="40"/>
      <c r="DG294" s="40"/>
      <c r="DH294" s="40"/>
      <c r="DI294" s="40"/>
      <c r="DJ294" s="40"/>
      <c r="DK294" s="40"/>
      <c r="DL294" s="40"/>
      <c r="DM294" s="40"/>
      <c r="DN294" s="40"/>
      <c r="DO294" s="40"/>
      <c r="DP294" s="40"/>
      <c r="DQ294" s="40"/>
      <c r="DR294" s="40"/>
      <c r="DS294" s="40"/>
      <c r="DT294" s="40"/>
      <c r="DU294" s="40"/>
      <c r="DV294" s="40"/>
      <c r="DW294" s="40"/>
      <c r="DX294" s="40"/>
      <c r="DY294" s="40"/>
      <c r="DZ294" s="40"/>
      <c r="EA294" s="40"/>
      <c r="EB294" s="40"/>
      <c r="EC294" s="40"/>
      <c r="ED294" s="40"/>
      <c r="EE294" s="40"/>
      <c r="EF294" s="40"/>
      <c r="EG294" s="40"/>
      <c r="EH294" s="40"/>
      <c r="EI294" s="40"/>
      <c r="EJ294" s="40"/>
      <c r="EK294" s="40"/>
      <c r="EL294" s="40"/>
      <c r="EM294" s="40"/>
      <c r="EN294" s="40"/>
      <c r="EO294" s="40"/>
      <c r="EP294" s="40"/>
      <c r="EQ294" s="40"/>
      <c r="ER294" s="40"/>
      <c r="ES294" s="40"/>
      <c r="ET294" s="40"/>
      <c r="EU294" s="40"/>
      <c r="EV294" s="40"/>
      <c r="EW294" s="40"/>
      <c r="EX294" s="40"/>
      <c r="EY294" s="40"/>
      <c r="EZ294" s="40"/>
      <c r="FA294" s="40"/>
      <c r="FB294" s="40"/>
      <c r="FC294" s="40"/>
      <c r="FD294" s="40"/>
      <c r="FE294" s="40"/>
      <c r="FF294" s="40"/>
      <c r="FG294" s="40"/>
      <c r="FH294" s="40"/>
      <c r="FI294" s="40"/>
      <c r="FJ294" s="40"/>
      <c r="FK294" s="40"/>
      <c r="FL294" s="40"/>
      <c r="FM294" s="40"/>
      <c r="FN294" s="40"/>
      <c r="FO294" s="40"/>
      <c r="FP294" s="40"/>
      <c r="FQ294" s="40"/>
      <c r="FR294" s="40"/>
      <c r="FS294" s="40"/>
      <c r="FT294" s="40"/>
      <c r="FU294" s="40"/>
      <c r="FV294" s="40"/>
      <c r="FW294" s="40"/>
      <c r="FX294" s="40"/>
      <c r="FY294" s="40"/>
      <c r="FZ294" s="40"/>
      <c r="GA294" s="40"/>
      <c r="GB294" s="40"/>
      <c r="GC294" s="40"/>
      <c r="GD294" s="40"/>
      <c r="GE294" s="40"/>
      <c r="GF294" s="40"/>
      <c r="GG294" s="40"/>
      <c r="GH294" s="40"/>
      <c r="GI294" s="40"/>
      <c r="GJ294" s="40"/>
      <c r="GK294" s="40"/>
      <c r="GL294" s="40"/>
      <c r="GM294" s="40"/>
      <c r="GN294" s="40"/>
      <c r="GO294" s="40"/>
      <c r="GP294" s="40"/>
      <c r="GQ294" s="40"/>
      <c r="GR294" s="40"/>
      <c r="GS294" s="40"/>
      <c r="GT294" s="40"/>
      <c r="GU294" s="40"/>
      <c r="GV294" s="40"/>
      <c r="GW294" s="40"/>
      <c r="GX294" s="40"/>
      <c r="GY294" s="40"/>
      <c r="GZ294" s="40"/>
      <c r="HA294" s="40"/>
      <c r="HB294" s="40"/>
      <c r="HC294" s="40"/>
      <c r="HD294" s="40"/>
      <c r="HE294" s="40"/>
      <c r="HF294" s="40"/>
      <c r="HG294" s="40"/>
      <c r="HH294" s="40"/>
      <c r="HI294" s="40"/>
      <c r="HJ294" s="40"/>
      <c r="HK294" s="40"/>
      <c r="HL294" s="40"/>
      <c r="HM294" s="40"/>
      <c r="HN294" s="40"/>
      <c r="HO294" s="40"/>
      <c r="HP294" s="40"/>
      <c r="HQ294" s="40"/>
      <c r="HR294" s="40"/>
      <c r="HS294" s="40"/>
      <c r="HT294" s="40"/>
      <c r="HU294" s="40"/>
      <c r="HV294" s="40"/>
      <c r="HW294" s="40"/>
      <c r="HX294" s="40"/>
      <c r="HY294" s="40"/>
      <c r="HZ294" s="40"/>
      <c r="IA294" s="40"/>
      <c r="IB294" s="40"/>
      <c r="IC294" s="40"/>
      <c r="ID294" s="40"/>
      <c r="IE294" s="40"/>
      <c r="IF294" s="40"/>
      <c r="IG294" s="40"/>
      <c r="IH294" s="40"/>
      <c r="II294" s="40"/>
      <c r="IJ294" s="40"/>
      <c r="IK294" s="40"/>
      <c r="IL294" s="40"/>
      <c r="IM294" s="40"/>
      <c r="IN294" s="40"/>
      <c r="IO294" s="40"/>
      <c r="IP294" s="40"/>
      <c r="IQ294" s="40"/>
      <c r="IR294" s="40"/>
      <c r="IS294" s="40"/>
      <c r="IT294" s="40"/>
      <c r="IU294" s="40"/>
      <c r="IV294" s="40"/>
      <c r="IW294" s="40"/>
      <c r="IX294" s="40"/>
      <c r="IY294" s="40"/>
      <c r="IZ294" s="40"/>
      <c r="JA294" s="40"/>
      <c r="JB294" s="40"/>
      <c r="JC294" s="40"/>
      <c r="JD294" s="40"/>
      <c r="JE294" s="40"/>
      <c r="JF294" s="40"/>
      <c r="JG294" s="40"/>
      <c r="JH294" s="40"/>
      <c r="JI294" s="40"/>
      <c r="JJ294" s="40"/>
      <c r="JK294" s="40"/>
      <c r="JL294" s="40"/>
      <c r="JM294" s="40"/>
      <c r="JN294" s="40"/>
      <c r="JO294" s="40"/>
    </row>
    <row r="295" spans="1:275" x14ac:dyDescent="0.2">
      <c r="A295" s="42" t="s">
        <v>472</v>
      </c>
      <c r="B295" s="42" t="s">
        <v>170</v>
      </c>
      <c r="C295" s="42" t="s">
        <v>462</v>
      </c>
      <c r="G295" s="63">
        <v>0.63094451628082193</v>
      </c>
      <c r="H295" s="64">
        <v>17</v>
      </c>
      <c r="I295" s="63" t="s">
        <v>76</v>
      </c>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c r="BG295" s="40"/>
      <c r="BH295" s="40"/>
      <c r="BI295" s="40"/>
      <c r="BJ295" s="40"/>
      <c r="BK295" s="40"/>
      <c r="BL295" s="40"/>
      <c r="BM295" s="40"/>
      <c r="BN295" s="40"/>
      <c r="BO295" s="40"/>
      <c r="BP295" s="40"/>
      <c r="BQ295" s="40"/>
      <c r="BR295" s="40"/>
      <c r="BS295" s="40"/>
      <c r="BT295" s="40"/>
      <c r="BU295" s="40"/>
      <c r="BV295" s="40"/>
      <c r="BW295" s="40"/>
      <c r="BX295" s="40"/>
      <c r="BY295" s="40"/>
      <c r="BZ295" s="40"/>
      <c r="CA295" s="40"/>
      <c r="CB295" s="40"/>
      <c r="CC295" s="40"/>
      <c r="CD295" s="40"/>
      <c r="CE295" s="40"/>
      <c r="CF295" s="40"/>
      <c r="CG295" s="40"/>
      <c r="CH295" s="40"/>
      <c r="CI295" s="40"/>
      <c r="CJ295" s="40"/>
      <c r="CK295" s="40"/>
      <c r="CL295" s="40"/>
      <c r="CM295" s="40"/>
      <c r="CN295" s="40"/>
      <c r="CO295" s="40"/>
      <c r="CP295" s="40"/>
      <c r="CQ295" s="40"/>
      <c r="CR295" s="40"/>
      <c r="CS295" s="40"/>
      <c r="CT295" s="40"/>
      <c r="CU295" s="40"/>
      <c r="CV295" s="40"/>
      <c r="CW295" s="40"/>
      <c r="CX295" s="40"/>
      <c r="CY295" s="40"/>
      <c r="CZ295" s="40"/>
      <c r="DA295" s="40"/>
      <c r="DB295" s="40"/>
      <c r="DC295" s="40"/>
      <c r="DD295" s="40"/>
      <c r="DE295" s="40"/>
      <c r="DF295" s="40"/>
      <c r="DG295" s="40"/>
      <c r="DH295" s="40"/>
      <c r="DI295" s="40"/>
      <c r="DJ295" s="40"/>
      <c r="DK295" s="40"/>
      <c r="DL295" s="40"/>
      <c r="DM295" s="40"/>
      <c r="DN295" s="40"/>
      <c r="DO295" s="40"/>
      <c r="DP295" s="40"/>
      <c r="DQ295" s="40"/>
      <c r="DR295" s="40"/>
      <c r="DS295" s="40"/>
      <c r="DT295" s="40"/>
      <c r="DU295" s="40"/>
      <c r="DV295" s="40"/>
      <c r="DW295" s="40"/>
      <c r="DX295" s="40"/>
      <c r="DY295" s="40"/>
      <c r="DZ295" s="40"/>
      <c r="EA295" s="40"/>
      <c r="EB295" s="40"/>
      <c r="EC295" s="40"/>
      <c r="ED295" s="40"/>
      <c r="EE295" s="40"/>
      <c r="EF295" s="40"/>
      <c r="EG295" s="40"/>
      <c r="EH295" s="40"/>
      <c r="EI295" s="40"/>
      <c r="EJ295" s="40"/>
      <c r="EK295" s="40"/>
      <c r="EL295" s="40"/>
      <c r="EM295" s="40"/>
      <c r="EN295" s="40"/>
      <c r="EO295" s="40"/>
      <c r="EP295" s="40"/>
      <c r="EQ295" s="40"/>
      <c r="ER295" s="40"/>
      <c r="ES295" s="40"/>
      <c r="ET295" s="40"/>
      <c r="EU295" s="40"/>
      <c r="EV295" s="40"/>
      <c r="EW295" s="40"/>
      <c r="EX295" s="40"/>
      <c r="EY295" s="40"/>
      <c r="EZ295" s="40"/>
      <c r="FA295" s="40"/>
      <c r="FB295" s="40"/>
      <c r="FC295" s="40"/>
      <c r="FD295" s="40"/>
      <c r="FE295" s="40"/>
      <c r="FF295" s="40"/>
      <c r="FG295" s="40"/>
      <c r="FH295" s="40"/>
      <c r="FI295" s="40"/>
      <c r="FJ295" s="40"/>
      <c r="FK295" s="40"/>
      <c r="FL295" s="40"/>
      <c r="FM295" s="40"/>
      <c r="FN295" s="40"/>
      <c r="FO295" s="40"/>
      <c r="FP295" s="40"/>
      <c r="FQ295" s="40"/>
      <c r="FR295" s="40"/>
      <c r="FS295" s="40"/>
      <c r="FT295" s="40"/>
      <c r="FU295" s="40"/>
      <c r="FV295" s="40"/>
      <c r="FW295" s="40"/>
      <c r="FX295" s="40"/>
      <c r="FY295" s="40"/>
      <c r="FZ295" s="40"/>
      <c r="GA295" s="40"/>
      <c r="GB295" s="40"/>
      <c r="GC295" s="40"/>
      <c r="GD295" s="40"/>
      <c r="GE295" s="40"/>
      <c r="GF295" s="40"/>
      <c r="GG295" s="40"/>
      <c r="GH295" s="40"/>
      <c r="GI295" s="40"/>
      <c r="GJ295" s="40"/>
      <c r="GK295" s="40"/>
      <c r="GL295" s="40"/>
      <c r="GM295" s="40"/>
      <c r="GN295" s="40"/>
      <c r="GO295" s="40"/>
      <c r="GP295" s="40"/>
      <c r="GQ295" s="40"/>
      <c r="GR295" s="40"/>
      <c r="GS295" s="40"/>
      <c r="GT295" s="40"/>
      <c r="GU295" s="40"/>
      <c r="GV295" s="40"/>
      <c r="GW295" s="40"/>
      <c r="GX295" s="40"/>
      <c r="GY295" s="40"/>
      <c r="GZ295" s="40"/>
      <c r="HA295" s="40"/>
      <c r="HB295" s="40"/>
      <c r="HC295" s="40"/>
      <c r="HD295" s="40"/>
      <c r="HE295" s="40"/>
      <c r="HF295" s="40"/>
      <c r="HG295" s="40"/>
      <c r="HH295" s="40"/>
      <c r="HI295" s="40"/>
      <c r="HJ295" s="40"/>
      <c r="HK295" s="40"/>
      <c r="HL295" s="40"/>
      <c r="HM295" s="40"/>
      <c r="HN295" s="40"/>
      <c r="HO295" s="40"/>
      <c r="HP295" s="40"/>
      <c r="HQ295" s="40"/>
      <c r="HR295" s="40"/>
      <c r="HS295" s="40"/>
      <c r="HT295" s="40"/>
      <c r="HU295" s="40"/>
      <c r="HV295" s="40"/>
      <c r="HW295" s="40"/>
      <c r="HX295" s="40"/>
      <c r="HY295" s="40"/>
      <c r="HZ295" s="40"/>
      <c r="IA295" s="40"/>
      <c r="IB295" s="40"/>
      <c r="IC295" s="40"/>
      <c r="ID295" s="40"/>
      <c r="IE295" s="40"/>
      <c r="IF295" s="40"/>
      <c r="IG295" s="40"/>
      <c r="IH295" s="40"/>
      <c r="II295" s="40"/>
      <c r="IJ295" s="40"/>
      <c r="IK295" s="40"/>
      <c r="IL295" s="40"/>
      <c r="IM295" s="40"/>
      <c r="IN295" s="40"/>
      <c r="IO295" s="40"/>
      <c r="IP295" s="40"/>
      <c r="IQ295" s="40"/>
      <c r="IR295" s="40"/>
      <c r="IS295" s="40"/>
      <c r="IT295" s="40"/>
      <c r="IU295" s="40"/>
      <c r="IV295" s="40"/>
      <c r="IW295" s="40"/>
      <c r="IX295" s="40"/>
      <c r="IY295" s="40"/>
      <c r="IZ295" s="40"/>
      <c r="JA295" s="40"/>
      <c r="JB295" s="40"/>
      <c r="JC295" s="40"/>
      <c r="JD295" s="40"/>
      <c r="JE295" s="40"/>
      <c r="JF295" s="40"/>
      <c r="JG295" s="40"/>
      <c r="JH295" s="40"/>
      <c r="JI295" s="40"/>
      <c r="JJ295" s="40"/>
      <c r="JK295" s="40"/>
      <c r="JL295" s="40"/>
      <c r="JM295" s="40"/>
      <c r="JN295" s="40"/>
      <c r="JO295" s="40"/>
    </row>
    <row r="296" spans="1:275" x14ac:dyDescent="0.2">
      <c r="A296" s="42" t="s">
        <v>372</v>
      </c>
      <c r="B296" s="42" t="s">
        <v>331</v>
      </c>
      <c r="C296" s="42" t="s">
        <v>332</v>
      </c>
      <c r="D296" s="45">
        <v>0.63077367176717092</v>
      </c>
      <c r="E296" s="45">
        <v>0.63077367176717092</v>
      </c>
      <c r="F296" s="45">
        <v>0.63077367176717092</v>
      </c>
      <c r="G296" s="67">
        <v>0.63077367176717092</v>
      </c>
      <c r="H296" s="64">
        <v>31</v>
      </c>
      <c r="I296" s="66" t="s">
        <v>76</v>
      </c>
    </row>
    <row r="297" spans="1:275" x14ac:dyDescent="0.2">
      <c r="A297" s="42" t="s">
        <v>280</v>
      </c>
      <c r="B297" s="42" t="s">
        <v>98</v>
      </c>
      <c r="C297" s="42" t="s">
        <v>99</v>
      </c>
      <c r="D297" s="44">
        <v>0.61952602025700165</v>
      </c>
      <c r="E297" s="44">
        <v>0.63002602025700161</v>
      </c>
      <c r="F297" s="44">
        <v>0.63002602025700161</v>
      </c>
      <c r="G297" s="63">
        <v>0.63002602025700161</v>
      </c>
      <c r="H297" s="64">
        <v>24</v>
      </c>
      <c r="I297" s="66" t="s">
        <v>76</v>
      </c>
    </row>
    <row r="298" spans="1:275" x14ac:dyDescent="0.2">
      <c r="A298" s="42" t="s">
        <v>278</v>
      </c>
      <c r="B298" s="42" t="s">
        <v>176</v>
      </c>
      <c r="C298" s="42" t="s">
        <v>177</v>
      </c>
      <c r="D298" s="44">
        <v>0.62931426343872021</v>
      </c>
      <c r="E298" s="44">
        <v>0.62931426343872021</v>
      </c>
      <c r="F298" s="44">
        <v>0.62931426343872021</v>
      </c>
      <c r="G298" s="63">
        <v>0.62931426343872021</v>
      </c>
      <c r="H298" s="64">
        <v>49</v>
      </c>
      <c r="I298" s="65" t="s">
        <v>76</v>
      </c>
    </row>
    <row r="299" spans="1:275" x14ac:dyDescent="0.2">
      <c r="A299" s="42" t="s">
        <v>472</v>
      </c>
      <c r="B299" s="42" t="s">
        <v>444</v>
      </c>
      <c r="C299" s="42" t="s">
        <v>445</v>
      </c>
      <c r="G299" s="63">
        <v>0.62706447207238147</v>
      </c>
      <c r="H299" s="64">
        <v>18</v>
      </c>
      <c r="I299" s="63" t="s">
        <v>76</v>
      </c>
    </row>
    <row r="300" spans="1:275" x14ac:dyDescent="0.2">
      <c r="A300" s="42" t="s">
        <v>280</v>
      </c>
      <c r="B300" s="42" t="s">
        <v>88</v>
      </c>
      <c r="C300" s="42" t="s">
        <v>37</v>
      </c>
      <c r="D300" s="44">
        <v>0.62076840188573612</v>
      </c>
      <c r="E300" s="44">
        <v>0.62076840188573612</v>
      </c>
      <c r="F300" s="44">
        <v>0.62076840188573612</v>
      </c>
      <c r="G300" s="63">
        <v>0.62076840188573612</v>
      </c>
      <c r="H300" s="64">
        <v>25</v>
      </c>
      <c r="I300" s="66" t="s">
        <v>76</v>
      </c>
    </row>
    <row r="301" spans="1:275" x14ac:dyDescent="0.2">
      <c r="A301" s="42" t="s">
        <v>372</v>
      </c>
      <c r="B301" s="42" t="s">
        <v>340</v>
      </c>
      <c r="C301" s="42" t="s">
        <v>147</v>
      </c>
      <c r="D301" s="45">
        <v>0.57276202290475886</v>
      </c>
      <c r="E301" s="45">
        <v>0.61719445533719131</v>
      </c>
      <c r="F301" s="45">
        <v>0.61719445533719131</v>
      </c>
      <c r="G301" s="67">
        <v>0.61719445533719131</v>
      </c>
      <c r="H301" s="64">
        <v>32</v>
      </c>
      <c r="I301" s="66" t="s">
        <v>76</v>
      </c>
    </row>
    <row r="302" spans="1:275" x14ac:dyDescent="0.2">
      <c r="A302" s="120" t="s">
        <v>898</v>
      </c>
      <c r="B302" s="42" t="s">
        <v>715</v>
      </c>
      <c r="C302" s="42" t="s">
        <v>764</v>
      </c>
      <c r="G302" s="44">
        <v>0.61552069125448083</v>
      </c>
      <c r="H302" s="44">
        <v>20</v>
      </c>
      <c r="I302" s="63" t="s">
        <v>76</v>
      </c>
    </row>
    <row r="303" spans="1:275" x14ac:dyDescent="0.2">
      <c r="A303" s="120" t="s">
        <v>898</v>
      </c>
      <c r="B303" s="42" t="s">
        <v>697</v>
      </c>
      <c r="C303" s="42" t="s">
        <v>698</v>
      </c>
      <c r="G303" s="44">
        <v>0.61510395277665175</v>
      </c>
      <c r="H303" s="44">
        <v>21</v>
      </c>
      <c r="I303" s="63" t="s">
        <v>76</v>
      </c>
    </row>
    <row r="304" spans="1:275" x14ac:dyDescent="0.2">
      <c r="A304" s="42" t="s">
        <v>278</v>
      </c>
      <c r="B304" s="42" t="s">
        <v>186</v>
      </c>
      <c r="C304" s="42" t="s">
        <v>187</v>
      </c>
      <c r="D304" s="44">
        <v>0.60967719831486911</v>
      </c>
      <c r="E304" s="44">
        <v>0.61467719831486911</v>
      </c>
      <c r="F304" s="44">
        <v>0.61467719831486911</v>
      </c>
      <c r="G304" s="63">
        <v>0.61467719831486911</v>
      </c>
      <c r="H304" s="64">
        <v>50</v>
      </c>
      <c r="I304" s="65" t="s">
        <v>76</v>
      </c>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c r="BG304" s="40"/>
      <c r="BH304" s="40"/>
      <c r="BI304" s="40"/>
      <c r="BJ304" s="40"/>
      <c r="BK304" s="40"/>
      <c r="BL304" s="40"/>
      <c r="BM304" s="40"/>
      <c r="BN304" s="40"/>
      <c r="BO304" s="40"/>
      <c r="BP304" s="40"/>
      <c r="BQ304" s="40"/>
      <c r="BR304" s="40"/>
      <c r="BS304" s="40"/>
      <c r="BT304" s="40"/>
      <c r="BU304" s="40"/>
      <c r="BV304" s="40"/>
      <c r="BW304" s="40"/>
      <c r="BX304" s="40"/>
      <c r="BY304" s="40"/>
      <c r="BZ304" s="40"/>
      <c r="CA304" s="40"/>
      <c r="CB304" s="40"/>
      <c r="CC304" s="40"/>
      <c r="CD304" s="40"/>
      <c r="CE304" s="40"/>
      <c r="CF304" s="40"/>
      <c r="CG304" s="40"/>
      <c r="CH304" s="40"/>
      <c r="CI304" s="40"/>
      <c r="CJ304" s="40"/>
      <c r="CK304" s="40"/>
      <c r="CL304" s="40"/>
      <c r="CM304" s="40"/>
      <c r="CN304" s="40"/>
      <c r="CO304" s="40"/>
      <c r="CP304" s="40"/>
      <c r="CQ304" s="40"/>
      <c r="CR304" s="40"/>
      <c r="CS304" s="40"/>
      <c r="CT304" s="40"/>
      <c r="CU304" s="40"/>
      <c r="CV304" s="40"/>
      <c r="CW304" s="40"/>
      <c r="CX304" s="40"/>
      <c r="CY304" s="40"/>
      <c r="CZ304" s="40"/>
      <c r="DA304" s="40"/>
      <c r="DB304" s="40"/>
      <c r="DC304" s="40"/>
      <c r="DD304" s="40"/>
      <c r="DE304" s="40"/>
      <c r="DF304" s="40"/>
      <c r="DG304" s="40"/>
      <c r="DH304" s="40"/>
      <c r="DI304" s="40"/>
      <c r="DJ304" s="40"/>
      <c r="DK304" s="40"/>
      <c r="DL304" s="40"/>
      <c r="DM304" s="40"/>
      <c r="DN304" s="40"/>
      <c r="DO304" s="40"/>
      <c r="DP304" s="40"/>
      <c r="DQ304" s="40"/>
      <c r="DR304" s="40"/>
      <c r="DS304" s="40"/>
      <c r="DT304" s="40"/>
      <c r="DU304" s="40"/>
      <c r="DV304" s="40"/>
      <c r="DW304" s="40"/>
      <c r="DX304" s="40"/>
      <c r="DY304" s="40"/>
      <c r="DZ304" s="40"/>
      <c r="EA304" s="40"/>
      <c r="EB304" s="40"/>
      <c r="EC304" s="40"/>
      <c r="ED304" s="40"/>
      <c r="EE304" s="40"/>
      <c r="EF304" s="40"/>
      <c r="EG304" s="40"/>
      <c r="EH304" s="40"/>
      <c r="EI304" s="40"/>
      <c r="EJ304" s="40"/>
      <c r="EK304" s="40"/>
      <c r="EL304" s="40"/>
      <c r="EM304" s="40"/>
      <c r="EN304" s="40"/>
      <c r="EO304" s="40"/>
      <c r="EP304" s="40"/>
      <c r="EQ304" s="40"/>
      <c r="ER304" s="40"/>
      <c r="ES304" s="40"/>
      <c r="ET304" s="40"/>
      <c r="EU304" s="40"/>
      <c r="EV304" s="40"/>
      <c r="EW304" s="40"/>
      <c r="EX304" s="40"/>
      <c r="EY304" s="40"/>
      <c r="EZ304" s="40"/>
      <c r="FA304" s="40"/>
      <c r="FB304" s="40"/>
      <c r="FC304" s="40"/>
      <c r="FD304" s="40"/>
      <c r="FE304" s="40"/>
      <c r="FF304" s="40"/>
      <c r="FG304" s="40"/>
      <c r="FH304" s="40"/>
      <c r="FI304" s="40"/>
      <c r="FJ304" s="40"/>
      <c r="FK304" s="40"/>
      <c r="FL304" s="40"/>
      <c r="FM304" s="40"/>
      <c r="FN304" s="40"/>
      <c r="FO304" s="40"/>
      <c r="FP304" s="40"/>
      <c r="FQ304" s="40"/>
      <c r="FR304" s="40"/>
      <c r="FS304" s="40"/>
      <c r="FT304" s="40"/>
      <c r="FU304" s="40"/>
      <c r="FV304" s="40"/>
      <c r="FW304" s="40"/>
      <c r="FX304" s="40"/>
      <c r="FY304" s="40"/>
      <c r="FZ304" s="40"/>
      <c r="GA304" s="40"/>
      <c r="GB304" s="40"/>
      <c r="GC304" s="40"/>
      <c r="GD304" s="40"/>
      <c r="GE304" s="40"/>
      <c r="GF304" s="40"/>
      <c r="GG304" s="40"/>
      <c r="GH304" s="40"/>
      <c r="GI304" s="40"/>
      <c r="GJ304" s="40"/>
      <c r="GK304" s="40"/>
      <c r="GL304" s="40"/>
      <c r="GM304" s="40"/>
      <c r="GN304" s="40"/>
      <c r="GO304" s="40"/>
      <c r="GP304" s="40"/>
      <c r="GQ304" s="40"/>
      <c r="GR304" s="40"/>
      <c r="GS304" s="40"/>
      <c r="GT304" s="40"/>
      <c r="GU304" s="40"/>
      <c r="GV304" s="40"/>
      <c r="GW304" s="40"/>
      <c r="GX304" s="40"/>
      <c r="GY304" s="40"/>
      <c r="GZ304" s="40"/>
      <c r="HA304" s="40"/>
      <c r="HB304" s="40"/>
      <c r="HC304" s="40"/>
      <c r="HD304" s="40"/>
      <c r="HE304" s="40"/>
      <c r="HF304" s="40"/>
      <c r="HG304" s="40"/>
      <c r="HH304" s="40"/>
      <c r="HI304" s="40"/>
      <c r="HJ304" s="40"/>
      <c r="HK304" s="40"/>
      <c r="HL304" s="40"/>
      <c r="HM304" s="40"/>
      <c r="HN304" s="40"/>
      <c r="HO304" s="40"/>
      <c r="HP304" s="40"/>
      <c r="HQ304" s="40"/>
      <c r="HR304" s="40"/>
      <c r="HS304" s="40"/>
      <c r="HT304" s="40"/>
      <c r="HU304" s="40"/>
      <c r="HV304" s="40"/>
      <c r="HW304" s="40"/>
      <c r="HX304" s="40"/>
      <c r="HY304" s="40"/>
      <c r="HZ304" s="40"/>
      <c r="IA304" s="40"/>
      <c r="IB304" s="40"/>
      <c r="IC304" s="40"/>
      <c r="ID304" s="40"/>
      <c r="IE304" s="40"/>
      <c r="IF304" s="40"/>
      <c r="IG304" s="40"/>
      <c r="IH304" s="40"/>
      <c r="II304" s="40"/>
      <c r="IJ304" s="40"/>
      <c r="IK304" s="40"/>
      <c r="IL304" s="40"/>
      <c r="IM304" s="40"/>
      <c r="IN304" s="40"/>
      <c r="IO304" s="40"/>
      <c r="IP304" s="40"/>
      <c r="IQ304" s="40"/>
      <c r="IR304" s="40"/>
      <c r="IS304" s="40"/>
      <c r="IT304" s="40"/>
      <c r="IU304" s="40"/>
      <c r="IV304" s="40"/>
      <c r="IW304" s="40"/>
      <c r="IX304" s="40"/>
      <c r="IY304" s="40"/>
      <c r="IZ304" s="40"/>
      <c r="JA304" s="40"/>
      <c r="JB304" s="40"/>
      <c r="JC304" s="40"/>
      <c r="JD304" s="40"/>
      <c r="JE304" s="40"/>
      <c r="JF304" s="40"/>
      <c r="JG304" s="40"/>
      <c r="JH304" s="40"/>
      <c r="JI304" s="40"/>
      <c r="JJ304" s="40"/>
      <c r="JK304" s="40"/>
      <c r="JL304" s="40"/>
      <c r="JM304" s="40"/>
      <c r="JN304" s="40"/>
      <c r="JO304" s="40"/>
    </row>
    <row r="305" spans="1:275" x14ac:dyDescent="0.25">
      <c r="A305" s="59" t="s">
        <v>593</v>
      </c>
      <c r="B305" t="s">
        <v>572</v>
      </c>
      <c r="C305" t="s">
        <v>573</v>
      </c>
      <c r="D305" s="27"/>
      <c r="G305" s="71">
        <v>0.61433581381480473</v>
      </c>
      <c r="H305" s="72">
        <v>18</v>
      </c>
      <c r="I305" s="72" t="s">
        <v>76</v>
      </c>
    </row>
    <row r="306" spans="1:275" x14ac:dyDescent="0.2">
      <c r="A306" s="42" t="s">
        <v>278</v>
      </c>
      <c r="B306" s="42" t="s">
        <v>155</v>
      </c>
      <c r="C306" s="42" t="s">
        <v>156</v>
      </c>
      <c r="D306" s="44">
        <v>0.61104761519455664</v>
      </c>
      <c r="E306" s="44">
        <v>0.61404761519455664</v>
      </c>
      <c r="F306" s="44">
        <v>0.61404761519455664</v>
      </c>
      <c r="G306" s="63">
        <v>0.61404761519455664</v>
      </c>
      <c r="H306" s="64">
        <v>51</v>
      </c>
      <c r="I306" s="65" t="s">
        <v>76</v>
      </c>
    </row>
    <row r="307" spans="1:275" x14ac:dyDescent="0.2">
      <c r="A307" s="40" t="s">
        <v>682</v>
      </c>
      <c r="B307" s="40" t="s">
        <v>598</v>
      </c>
      <c r="C307" s="40" t="s">
        <v>120</v>
      </c>
      <c r="D307" s="43"/>
      <c r="E307" s="43"/>
      <c r="F307" s="43"/>
      <c r="G307" s="84">
        <v>0.61331385020287932</v>
      </c>
      <c r="H307" s="83">
        <v>43</v>
      </c>
      <c r="I307" s="60" t="s">
        <v>76</v>
      </c>
      <c r="J307" s="40"/>
    </row>
    <row r="308" spans="1:275" x14ac:dyDescent="0.2">
      <c r="A308" s="42" t="s">
        <v>472</v>
      </c>
      <c r="B308" s="42" t="s">
        <v>469</v>
      </c>
      <c r="C308" s="42" t="s">
        <v>316</v>
      </c>
      <c r="G308" s="63">
        <v>0.61022700137461339</v>
      </c>
      <c r="H308" s="64">
        <v>19</v>
      </c>
      <c r="I308" s="63" t="s">
        <v>76</v>
      </c>
    </row>
    <row r="309" spans="1:275" x14ac:dyDescent="0.2">
      <c r="A309" s="120" t="s">
        <v>898</v>
      </c>
      <c r="B309" s="42" t="s">
        <v>686</v>
      </c>
      <c r="C309" s="42" t="s">
        <v>667</v>
      </c>
      <c r="G309" s="44">
        <v>0.60881051244599527</v>
      </c>
      <c r="H309" s="44">
        <v>22</v>
      </c>
      <c r="I309" s="63" t="s">
        <v>76</v>
      </c>
    </row>
    <row r="310" spans="1:275" x14ac:dyDescent="0.2">
      <c r="A310" s="42" t="s">
        <v>279</v>
      </c>
      <c r="B310" s="42" t="s">
        <v>257</v>
      </c>
      <c r="C310" s="42" t="s">
        <v>258</v>
      </c>
      <c r="D310" s="45">
        <v>0.58248921991777547</v>
      </c>
      <c r="E310" s="45">
        <v>0.60348921991777549</v>
      </c>
      <c r="F310" s="45">
        <v>0.60348921991777549</v>
      </c>
      <c r="G310" s="67">
        <v>0.60348921991777549</v>
      </c>
      <c r="H310" s="64">
        <v>23</v>
      </c>
      <c r="I310" s="66" t="s">
        <v>76</v>
      </c>
    </row>
    <row r="311" spans="1:275" x14ac:dyDescent="0.2">
      <c r="A311" s="42" t="s">
        <v>372</v>
      </c>
      <c r="B311" s="42" t="s">
        <v>285</v>
      </c>
      <c r="C311" s="42" t="s">
        <v>286</v>
      </c>
      <c r="D311" s="45">
        <v>0.5679932717562759</v>
      </c>
      <c r="E311" s="45">
        <v>0.60199327175627593</v>
      </c>
      <c r="F311" s="45">
        <v>0.60199327175627593</v>
      </c>
      <c r="G311" s="67">
        <v>0.60199327175627593</v>
      </c>
      <c r="H311" s="64">
        <v>33</v>
      </c>
      <c r="I311" s="66" t="s">
        <v>76</v>
      </c>
    </row>
    <row r="312" spans="1:275" x14ac:dyDescent="0.2">
      <c r="A312" s="42" t="s">
        <v>280</v>
      </c>
      <c r="B312" s="42" t="s">
        <v>39</v>
      </c>
      <c r="C312" s="42" t="s">
        <v>71</v>
      </c>
      <c r="D312" s="44">
        <v>0.58198941969056917</v>
      </c>
      <c r="E312" s="44">
        <v>0.60098941969056918</v>
      </c>
      <c r="F312" s="44">
        <v>0.60098941969056918</v>
      </c>
      <c r="G312" s="63">
        <v>0.60098941969056918</v>
      </c>
      <c r="H312" s="64">
        <v>22</v>
      </c>
      <c r="I312" s="66" t="s">
        <v>76</v>
      </c>
    </row>
    <row r="313" spans="1:275" x14ac:dyDescent="0.2">
      <c r="A313" s="42" t="s">
        <v>372</v>
      </c>
      <c r="B313" s="42" t="s">
        <v>305</v>
      </c>
      <c r="C313" s="42" t="s">
        <v>306</v>
      </c>
      <c r="D313" s="45">
        <v>0.57403987409696855</v>
      </c>
      <c r="E313" s="45">
        <v>0.59853987409696852</v>
      </c>
      <c r="F313" s="45">
        <v>0.59853987409696852</v>
      </c>
      <c r="G313" s="67">
        <v>0.59853987409696852</v>
      </c>
      <c r="H313" s="64">
        <v>34</v>
      </c>
      <c r="I313" s="66" t="s">
        <v>76</v>
      </c>
    </row>
    <row r="314" spans="1:275" x14ac:dyDescent="0.2">
      <c r="A314" s="40" t="s">
        <v>682</v>
      </c>
      <c r="B314" s="40" t="s">
        <v>619</v>
      </c>
      <c r="C314" s="40" t="s">
        <v>179</v>
      </c>
      <c r="D314" s="43"/>
      <c r="E314" s="43"/>
      <c r="F314" s="43"/>
      <c r="G314" s="84">
        <v>0.59767329793546375</v>
      </c>
      <c r="H314" s="83">
        <v>44</v>
      </c>
      <c r="I314" s="60" t="s">
        <v>76</v>
      </c>
      <c r="J314" s="40"/>
    </row>
    <row r="315" spans="1:275" s="39" customFormat="1" x14ac:dyDescent="0.2">
      <c r="A315" s="42" t="s">
        <v>419</v>
      </c>
      <c r="B315" s="44" t="s">
        <v>378</v>
      </c>
      <c r="C315" s="44" t="s">
        <v>379</v>
      </c>
      <c r="D315" s="44">
        <v>0.58305106604183932</v>
      </c>
      <c r="E315" s="44">
        <v>0.59705106604183933</v>
      </c>
      <c r="F315" s="44">
        <v>0.59705106604183933</v>
      </c>
      <c r="G315" s="63">
        <v>0.59705106604183933</v>
      </c>
      <c r="H315" s="64">
        <v>22</v>
      </c>
      <c r="I315" s="66" t="s">
        <v>76</v>
      </c>
      <c r="J315" s="42"/>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c r="BG315" s="40"/>
      <c r="BH315" s="40"/>
      <c r="BI315" s="40"/>
      <c r="BJ315" s="40"/>
      <c r="BK315" s="40"/>
      <c r="BL315" s="40"/>
      <c r="BM315" s="40"/>
      <c r="BN315" s="40"/>
      <c r="BO315" s="40"/>
      <c r="BP315" s="40"/>
      <c r="BQ315" s="40"/>
      <c r="BR315" s="40"/>
      <c r="BS315" s="40"/>
      <c r="BT315" s="40"/>
      <c r="BU315" s="40"/>
      <c r="BV315" s="40"/>
      <c r="BW315" s="40"/>
      <c r="BX315" s="40"/>
      <c r="BY315" s="40"/>
      <c r="BZ315" s="40"/>
      <c r="CA315" s="40"/>
      <c r="CB315" s="40"/>
      <c r="CC315" s="40"/>
      <c r="CD315" s="40"/>
      <c r="CE315" s="40"/>
      <c r="CF315" s="40"/>
      <c r="CG315" s="40"/>
      <c r="CH315" s="40"/>
      <c r="CI315" s="40"/>
      <c r="CJ315" s="40"/>
      <c r="CK315" s="40"/>
      <c r="CL315" s="40"/>
      <c r="CM315" s="40"/>
      <c r="CN315" s="40"/>
      <c r="CO315" s="40"/>
      <c r="CP315" s="40"/>
      <c r="CQ315" s="40"/>
      <c r="CR315" s="40"/>
      <c r="CS315" s="40"/>
      <c r="CT315" s="40"/>
      <c r="CU315" s="40"/>
      <c r="CV315" s="40"/>
      <c r="CW315" s="40"/>
      <c r="CX315" s="40"/>
      <c r="CY315" s="40"/>
      <c r="CZ315" s="40"/>
      <c r="DA315" s="40"/>
      <c r="DB315" s="40"/>
      <c r="DC315" s="40"/>
      <c r="DD315" s="40"/>
      <c r="DE315" s="40"/>
      <c r="DF315" s="40"/>
      <c r="DG315" s="40"/>
      <c r="DH315" s="40"/>
      <c r="DI315" s="40"/>
      <c r="DJ315" s="40"/>
      <c r="DK315" s="40"/>
      <c r="DL315" s="40"/>
      <c r="DM315" s="40"/>
      <c r="DN315" s="40"/>
      <c r="DO315" s="40"/>
      <c r="DP315" s="40"/>
      <c r="DQ315" s="40"/>
      <c r="DR315" s="40"/>
      <c r="DS315" s="40"/>
      <c r="DT315" s="40"/>
      <c r="DU315" s="40"/>
      <c r="DV315" s="40"/>
      <c r="DW315" s="40"/>
      <c r="DX315" s="40"/>
      <c r="DY315" s="40"/>
      <c r="DZ315" s="40"/>
      <c r="EA315" s="40"/>
      <c r="EB315" s="40"/>
      <c r="EC315" s="40"/>
      <c r="ED315" s="40"/>
      <c r="EE315" s="40"/>
      <c r="EF315" s="40"/>
      <c r="EG315" s="40"/>
      <c r="EH315" s="40"/>
      <c r="EI315" s="40"/>
      <c r="EJ315" s="40"/>
      <c r="EK315" s="40"/>
      <c r="EL315" s="40"/>
      <c r="EM315" s="40"/>
      <c r="EN315" s="40"/>
      <c r="EO315" s="40"/>
      <c r="EP315" s="40"/>
      <c r="EQ315" s="40"/>
      <c r="ER315" s="40"/>
      <c r="ES315" s="40"/>
      <c r="ET315" s="40"/>
      <c r="EU315" s="40"/>
      <c r="EV315" s="40"/>
      <c r="EW315" s="40"/>
      <c r="EX315" s="40"/>
      <c r="EY315" s="40"/>
      <c r="EZ315" s="40"/>
      <c r="FA315" s="40"/>
      <c r="FB315" s="40"/>
      <c r="FC315" s="40"/>
      <c r="FD315" s="40"/>
      <c r="FE315" s="40"/>
      <c r="FF315" s="40"/>
      <c r="FG315" s="40"/>
      <c r="FH315" s="40"/>
      <c r="FI315" s="40"/>
      <c r="FJ315" s="40"/>
      <c r="FK315" s="40"/>
      <c r="FL315" s="40"/>
      <c r="FM315" s="40"/>
      <c r="FN315" s="40"/>
      <c r="FO315" s="40"/>
      <c r="FP315" s="40"/>
      <c r="FQ315" s="40"/>
      <c r="FR315" s="40"/>
      <c r="FS315" s="40"/>
      <c r="FT315" s="40"/>
      <c r="FU315" s="40"/>
      <c r="FV315" s="40"/>
      <c r="FW315" s="40"/>
      <c r="FX315" s="40"/>
      <c r="FY315" s="40"/>
      <c r="FZ315" s="40"/>
      <c r="GA315" s="40"/>
      <c r="GB315" s="40"/>
      <c r="GC315" s="40"/>
      <c r="GD315" s="40"/>
      <c r="GE315" s="40"/>
      <c r="GF315" s="40"/>
      <c r="GG315" s="40"/>
      <c r="GH315" s="40"/>
      <c r="GI315" s="40"/>
      <c r="GJ315" s="40"/>
      <c r="GK315" s="40"/>
      <c r="GL315" s="40"/>
      <c r="GM315" s="40"/>
      <c r="GN315" s="40"/>
      <c r="GO315" s="40"/>
      <c r="GP315" s="40"/>
      <c r="GQ315" s="40"/>
      <c r="GR315" s="40"/>
      <c r="GS315" s="40"/>
      <c r="GT315" s="40"/>
      <c r="GU315" s="40"/>
      <c r="GV315" s="40"/>
      <c r="GW315" s="40"/>
      <c r="GX315" s="40"/>
      <c r="GY315" s="40"/>
      <c r="GZ315" s="40"/>
      <c r="HA315" s="40"/>
      <c r="HB315" s="40"/>
      <c r="HC315" s="40"/>
      <c r="HD315" s="40"/>
      <c r="HE315" s="40"/>
      <c r="HF315" s="40"/>
      <c r="HG315" s="40"/>
      <c r="HH315" s="40"/>
      <c r="HI315" s="40"/>
      <c r="HJ315" s="40"/>
      <c r="HK315" s="40"/>
      <c r="HL315" s="40"/>
      <c r="HM315" s="40"/>
      <c r="HN315" s="40"/>
      <c r="HO315" s="40"/>
      <c r="HP315" s="40"/>
      <c r="HQ315" s="40"/>
      <c r="HR315" s="40"/>
      <c r="HS315" s="40"/>
      <c r="HT315" s="40"/>
      <c r="HU315" s="40"/>
      <c r="HV315" s="40"/>
      <c r="HW315" s="40"/>
      <c r="HX315" s="40"/>
      <c r="HY315" s="40"/>
      <c r="HZ315" s="40"/>
      <c r="IA315" s="40"/>
      <c r="IB315" s="40"/>
      <c r="IC315" s="40"/>
      <c r="ID315" s="40"/>
      <c r="IE315" s="40"/>
      <c r="IF315" s="40"/>
      <c r="IG315" s="40"/>
      <c r="IH315" s="40"/>
      <c r="II315" s="40"/>
      <c r="IJ315" s="40"/>
      <c r="IK315" s="40"/>
      <c r="IL315" s="40"/>
      <c r="IM315" s="40"/>
      <c r="IN315" s="40"/>
      <c r="IO315" s="40"/>
      <c r="IP315" s="40"/>
      <c r="IQ315" s="40"/>
      <c r="IR315" s="40"/>
      <c r="IS315" s="40"/>
      <c r="IT315" s="40"/>
      <c r="IU315" s="40"/>
      <c r="IV315" s="40"/>
      <c r="IW315" s="40"/>
      <c r="IX315" s="40"/>
      <c r="IY315" s="40"/>
      <c r="IZ315" s="40"/>
      <c r="JA315" s="40"/>
      <c r="JB315" s="40"/>
      <c r="JC315" s="40"/>
      <c r="JD315" s="40"/>
      <c r="JE315" s="40"/>
      <c r="JF315" s="40"/>
      <c r="JG315" s="40"/>
      <c r="JH315" s="40"/>
      <c r="JI315" s="40"/>
      <c r="JJ315" s="40"/>
      <c r="JK315" s="40"/>
      <c r="JL315" s="40"/>
      <c r="JM315" s="40"/>
      <c r="JN315" s="40"/>
      <c r="JO315" s="40"/>
    </row>
    <row r="316" spans="1:275" s="39" customFormat="1" x14ac:dyDescent="0.2">
      <c r="A316" s="40" t="s">
        <v>682</v>
      </c>
      <c r="B316" s="40" t="s">
        <v>660</v>
      </c>
      <c r="C316" s="40" t="s">
        <v>199</v>
      </c>
      <c r="D316" s="43"/>
      <c r="E316" s="43"/>
      <c r="F316" s="43"/>
      <c r="G316" s="84">
        <v>0.59652557696141462</v>
      </c>
      <c r="H316" s="83">
        <v>45</v>
      </c>
      <c r="I316" s="60" t="s">
        <v>76</v>
      </c>
      <c r="J316" s="40"/>
      <c r="K316" s="42"/>
      <c r="L316" s="42"/>
      <c r="M316" s="42"/>
      <c r="N316" s="42"/>
      <c r="O316" s="42"/>
      <c r="P316" s="42"/>
      <c r="Q316" s="42"/>
      <c r="R316" s="42"/>
      <c r="S316" s="42"/>
      <c r="T316" s="42"/>
      <c r="U316" s="42"/>
      <c r="V316" s="42"/>
      <c r="W316" s="42"/>
      <c r="X316" s="42"/>
      <c r="Y316" s="42"/>
      <c r="Z316" s="42"/>
      <c r="AA316" s="42"/>
      <c r="AB316" s="42"/>
      <c r="AC316" s="42"/>
      <c r="AD316" s="42"/>
      <c r="AE316" s="42"/>
      <c r="AF316" s="42"/>
      <c r="AG316" s="42"/>
      <c r="AH316" s="42"/>
      <c r="AI316" s="42"/>
      <c r="AJ316" s="42"/>
      <c r="AK316" s="42"/>
      <c r="AL316" s="42"/>
      <c r="AM316" s="42"/>
      <c r="AN316" s="42"/>
      <c r="AO316" s="42"/>
      <c r="AP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2"/>
      <c r="BO316" s="42"/>
      <c r="BP316" s="42"/>
      <c r="BQ316" s="42"/>
      <c r="BR316" s="42"/>
      <c r="BS316" s="42"/>
      <c r="BT316" s="42"/>
      <c r="BU316" s="42"/>
      <c r="BV316" s="42"/>
      <c r="BW316" s="42"/>
      <c r="BX316" s="42"/>
      <c r="BY316" s="42"/>
      <c r="BZ316" s="42"/>
      <c r="CA316" s="42"/>
      <c r="CB316" s="42"/>
      <c r="CC316" s="42"/>
      <c r="CD316" s="42"/>
      <c r="CE316" s="42"/>
      <c r="CF316" s="42"/>
      <c r="CG316" s="42"/>
      <c r="CH316" s="42"/>
      <c r="CI316" s="42"/>
      <c r="CJ316" s="42"/>
      <c r="CK316" s="42"/>
      <c r="CL316" s="42"/>
      <c r="CM316" s="42"/>
      <c r="CN316" s="42"/>
      <c r="CO316" s="42"/>
      <c r="CP316" s="42"/>
      <c r="CQ316" s="42"/>
      <c r="CR316" s="42"/>
      <c r="CS316" s="42"/>
      <c r="CT316" s="42"/>
      <c r="CU316" s="42"/>
      <c r="CV316" s="42"/>
      <c r="CW316" s="42"/>
      <c r="CX316" s="42"/>
      <c r="CY316" s="42"/>
      <c r="CZ316" s="42"/>
      <c r="DA316" s="42"/>
      <c r="DB316" s="42"/>
      <c r="DC316" s="42"/>
      <c r="DD316" s="42"/>
      <c r="DE316" s="42"/>
      <c r="DF316" s="42"/>
      <c r="DG316" s="42"/>
      <c r="DH316" s="42"/>
      <c r="DI316" s="42"/>
      <c r="DJ316" s="42"/>
      <c r="DK316" s="42"/>
      <c r="DL316" s="42"/>
      <c r="DM316" s="42"/>
      <c r="DN316" s="42"/>
      <c r="DO316" s="42"/>
      <c r="DP316" s="42"/>
      <c r="DQ316" s="42"/>
      <c r="DR316" s="42"/>
      <c r="DS316" s="42"/>
      <c r="DT316" s="42"/>
      <c r="DU316" s="42"/>
      <c r="DV316" s="42"/>
      <c r="DW316" s="42"/>
      <c r="DX316" s="42"/>
      <c r="DY316" s="42"/>
      <c r="DZ316" s="42"/>
      <c r="EA316" s="42"/>
      <c r="EB316" s="42"/>
      <c r="EC316" s="42"/>
      <c r="ED316" s="42"/>
      <c r="EE316" s="42"/>
      <c r="EF316" s="42"/>
      <c r="EG316" s="42"/>
      <c r="EH316" s="42"/>
      <c r="EI316" s="42"/>
      <c r="EJ316" s="42"/>
      <c r="EK316" s="42"/>
      <c r="EL316" s="42"/>
      <c r="EM316" s="42"/>
      <c r="EN316" s="42"/>
      <c r="EO316" s="42"/>
      <c r="EP316" s="42"/>
      <c r="EQ316" s="42"/>
      <c r="ER316" s="42"/>
      <c r="ES316" s="42"/>
      <c r="ET316" s="42"/>
      <c r="EU316" s="42"/>
      <c r="EV316" s="42"/>
      <c r="EW316" s="42"/>
      <c r="EX316" s="42"/>
      <c r="EY316" s="42"/>
      <c r="EZ316" s="42"/>
      <c r="FA316" s="42"/>
      <c r="FB316" s="42"/>
      <c r="FC316" s="42"/>
      <c r="FD316" s="42"/>
      <c r="FE316" s="42"/>
      <c r="FF316" s="42"/>
      <c r="FG316" s="42"/>
      <c r="FH316" s="42"/>
      <c r="FI316" s="42"/>
      <c r="FJ316" s="42"/>
      <c r="FK316" s="42"/>
      <c r="FL316" s="42"/>
      <c r="FM316" s="42"/>
      <c r="FN316" s="42"/>
      <c r="FO316" s="42"/>
      <c r="FP316" s="42"/>
      <c r="FQ316" s="42"/>
      <c r="FR316" s="42"/>
      <c r="FS316" s="42"/>
      <c r="FT316" s="42"/>
      <c r="FU316" s="42"/>
      <c r="FV316" s="42"/>
      <c r="FW316" s="42"/>
      <c r="FX316" s="42"/>
      <c r="FY316" s="42"/>
      <c r="FZ316" s="42"/>
      <c r="GA316" s="42"/>
      <c r="GB316" s="42"/>
      <c r="GC316" s="42"/>
      <c r="GD316" s="42"/>
      <c r="GE316" s="42"/>
      <c r="GF316" s="42"/>
      <c r="GG316" s="42"/>
      <c r="GH316" s="42"/>
      <c r="GI316" s="42"/>
      <c r="GJ316" s="42"/>
      <c r="GK316" s="42"/>
      <c r="GL316" s="42"/>
      <c r="GM316" s="42"/>
      <c r="GN316" s="42"/>
      <c r="GO316" s="42"/>
      <c r="GP316" s="42"/>
      <c r="GQ316" s="42"/>
      <c r="GR316" s="42"/>
      <c r="GS316" s="42"/>
      <c r="GT316" s="42"/>
      <c r="GU316" s="42"/>
      <c r="GV316" s="42"/>
      <c r="GW316" s="42"/>
      <c r="GX316" s="42"/>
      <c r="GY316" s="42"/>
      <c r="GZ316" s="42"/>
      <c r="HA316" s="42"/>
      <c r="HB316" s="42"/>
      <c r="HC316" s="42"/>
      <c r="HD316" s="42"/>
      <c r="HE316" s="42"/>
      <c r="HF316" s="42"/>
      <c r="HG316" s="42"/>
      <c r="HH316" s="42"/>
      <c r="HI316" s="42"/>
      <c r="HJ316" s="42"/>
      <c r="HK316" s="42"/>
      <c r="HL316" s="42"/>
      <c r="HM316" s="42"/>
      <c r="HN316" s="42"/>
      <c r="HO316" s="42"/>
      <c r="HP316" s="42"/>
      <c r="HQ316" s="42"/>
      <c r="HR316" s="42"/>
      <c r="HS316" s="42"/>
      <c r="HT316" s="42"/>
      <c r="HU316" s="42"/>
      <c r="HV316" s="42"/>
      <c r="HW316" s="42"/>
      <c r="HX316" s="42"/>
      <c r="HY316" s="42"/>
      <c r="HZ316" s="42"/>
      <c r="IA316" s="42"/>
      <c r="IB316" s="42"/>
      <c r="IC316" s="42"/>
      <c r="ID316" s="42"/>
      <c r="IE316" s="42"/>
      <c r="IF316" s="42"/>
      <c r="IG316" s="42"/>
      <c r="IH316" s="42"/>
      <c r="II316" s="42"/>
      <c r="IJ316" s="42"/>
      <c r="IK316" s="42"/>
      <c r="IL316" s="42"/>
      <c r="IM316" s="42"/>
      <c r="IN316" s="42"/>
      <c r="IO316" s="42"/>
      <c r="IP316" s="42"/>
      <c r="IQ316" s="42"/>
      <c r="IR316" s="42"/>
      <c r="IS316" s="42"/>
      <c r="IT316" s="42"/>
      <c r="IU316" s="42"/>
      <c r="IV316" s="42"/>
      <c r="IW316" s="42"/>
      <c r="IX316" s="42"/>
      <c r="IY316" s="42"/>
      <c r="IZ316" s="42"/>
      <c r="JA316" s="42"/>
      <c r="JB316" s="42"/>
      <c r="JC316" s="42"/>
      <c r="JD316" s="42"/>
      <c r="JE316" s="42"/>
      <c r="JF316" s="42"/>
      <c r="JG316" s="42"/>
      <c r="JH316" s="42"/>
      <c r="JI316" s="42"/>
      <c r="JJ316" s="42"/>
      <c r="JK316" s="42"/>
      <c r="JL316" s="42"/>
      <c r="JM316" s="42"/>
      <c r="JN316" s="42"/>
      <c r="JO316" s="42"/>
    </row>
    <row r="317" spans="1:275" s="39" customFormat="1" x14ac:dyDescent="0.2">
      <c r="A317" s="120" t="s">
        <v>898</v>
      </c>
      <c r="B317" s="42" t="s">
        <v>491</v>
      </c>
      <c r="C317" s="42" t="s">
        <v>217</v>
      </c>
      <c r="D317" s="44"/>
      <c r="E317" s="44"/>
      <c r="F317" s="44"/>
      <c r="G317" s="44">
        <v>0.59649268133730682</v>
      </c>
      <c r="H317" s="44">
        <v>23</v>
      </c>
      <c r="I317" s="63" t="s">
        <v>76</v>
      </c>
      <c r="J317" s="42"/>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c r="BG317" s="40"/>
      <c r="BH317" s="40"/>
      <c r="BI317" s="40"/>
      <c r="BJ317" s="40"/>
      <c r="BK317" s="40"/>
      <c r="BL317" s="40"/>
      <c r="BM317" s="40"/>
      <c r="BN317" s="40"/>
      <c r="BO317" s="40"/>
      <c r="BP317" s="40"/>
      <c r="BQ317" s="40"/>
      <c r="BR317" s="40"/>
      <c r="BS317" s="40"/>
      <c r="BT317" s="40"/>
      <c r="BU317" s="40"/>
      <c r="BV317" s="40"/>
      <c r="BW317" s="40"/>
      <c r="BX317" s="40"/>
      <c r="BY317" s="40"/>
      <c r="BZ317" s="40"/>
      <c r="CA317" s="40"/>
      <c r="CB317" s="40"/>
      <c r="CC317" s="40"/>
      <c r="CD317" s="40"/>
      <c r="CE317" s="40"/>
      <c r="CF317" s="40"/>
      <c r="CG317" s="40"/>
      <c r="CH317" s="40"/>
      <c r="CI317" s="40"/>
      <c r="CJ317" s="40"/>
      <c r="CK317" s="40"/>
      <c r="CL317" s="40"/>
      <c r="CM317" s="40"/>
      <c r="CN317" s="40"/>
      <c r="CO317" s="40"/>
      <c r="CP317" s="40"/>
      <c r="CQ317" s="40"/>
      <c r="CR317" s="40"/>
      <c r="CS317" s="40"/>
      <c r="CT317" s="40"/>
      <c r="CU317" s="40"/>
      <c r="CV317" s="40"/>
      <c r="CW317" s="40"/>
      <c r="CX317" s="40"/>
      <c r="CY317" s="40"/>
      <c r="CZ317" s="40"/>
      <c r="DA317" s="40"/>
      <c r="DB317" s="40"/>
      <c r="DC317" s="40"/>
      <c r="DD317" s="40"/>
      <c r="DE317" s="40"/>
      <c r="DF317" s="40"/>
      <c r="DG317" s="40"/>
      <c r="DH317" s="40"/>
      <c r="DI317" s="40"/>
      <c r="DJ317" s="40"/>
      <c r="DK317" s="40"/>
      <c r="DL317" s="40"/>
      <c r="DM317" s="40"/>
      <c r="DN317" s="40"/>
      <c r="DO317" s="40"/>
      <c r="DP317" s="40"/>
      <c r="DQ317" s="40"/>
      <c r="DR317" s="40"/>
      <c r="DS317" s="40"/>
      <c r="DT317" s="40"/>
      <c r="DU317" s="40"/>
      <c r="DV317" s="40"/>
      <c r="DW317" s="40"/>
      <c r="DX317" s="40"/>
      <c r="DY317" s="40"/>
      <c r="DZ317" s="40"/>
      <c r="EA317" s="40"/>
      <c r="EB317" s="40"/>
      <c r="EC317" s="40"/>
      <c r="ED317" s="40"/>
      <c r="EE317" s="40"/>
      <c r="EF317" s="40"/>
      <c r="EG317" s="40"/>
      <c r="EH317" s="40"/>
      <c r="EI317" s="40"/>
      <c r="EJ317" s="40"/>
      <c r="EK317" s="40"/>
      <c r="EL317" s="40"/>
      <c r="EM317" s="40"/>
      <c r="EN317" s="40"/>
      <c r="EO317" s="40"/>
      <c r="EP317" s="40"/>
      <c r="EQ317" s="40"/>
      <c r="ER317" s="40"/>
      <c r="ES317" s="40"/>
      <c r="ET317" s="40"/>
      <c r="EU317" s="40"/>
      <c r="EV317" s="40"/>
      <c r="EW317" s="40"/>
      <c r="EX317" s="40"/>
      <c r="EY317" s="40"/>
      <c r="EZ317" s="40"/>
      <c r="FA317" s="40"/>
      <c r="FB317" s="40"/>
      <c r="FC317" s="40"/>
      <c r="FD317" s="40"/>
      <c r="FE317" s="40"/>
      <c r="FF317" s="40"/>
      <c r="FG317" s="40"/>
      <c r="FH317" s="40"/>
      <c r="FI317" s="40"/>
      <c r="FJ317" s="40"/>
      <c r="FK317" s="40"/>
      <c r="FL317" s="40"/>
      <c r="FM317" s="40"/>
      <c r="FN317" s="40"/>
      <c r="FO317" s="40"/>
      <c r="FP317" s="40"/>
      <c r="FQ317" s="40"/>
      <c r="FR317" s="40"/>
      <c r="FS317" s="40"/>
      <c r="FT317" s="40"/>
      <c r="FU317" s="40"/>
      <c r="FV317" s="40"/>
      <c r="FW317" s="40"/>
      <c r="FX317" s="40"/>
      <c r="FY317" s="40"/>
      <c r="FZ317" s="40"/>
      <c r="GA317" s="40"/>
      <c r="GB317" s="40"/>
      <c r="GC317" s="40"/>
      <c r="GD317" s="40"/>
      <c r="GE317" s="40"/>
      <c r="GF317" s="40"/>
      <c r="GG317" s="40"/>
      <c r="GH317" s="40"/>
      <c r="GI317" s="40"/>
      <c r="GJ317" s="40"/>
      <c r="GK317" s="40"/>
      <c r="GL317" s="40"/>
      <c r="GM317" s="40"/>
      <c r="GN317" s="40"/>
      <c r="GO317" s="40"/>
      <c r="GP317" s="40"/>
      <c r="GQ317" s="40"/>
      <c r="GR317" s="40"/>
      <c r="GS317" s="40"/>
      <c r="GT317" s="40"/>
      <c r="GU317" s="40"/>
      <c r="GV317" s="40"/>
      <c r="GW317" s="40"/>
      <c r="GX317" s="40"/>
      <c r="GY317" s="40"/>
      <c r="GZ317" s="40"/>
      <c r="HA317" s="40"/>
      <c r="HB317" s="40"/>
      <c r="HC317" s="40"/>
      <c r="HD317" s="40"/>
      <c r="HE317" s="40"/>
      <c r="HF317" s="40"/>
      <c r="HG317" s="40"/>
      <c r="HH317" s="40"/>
      <c r="HI317" s="40"/>
      <c r="HJ317" s="40"/>
      <c r="HK317" s="40"/>
      <c r="HL317" s="40"/>
      <c r="HM317" s="40"/>
      <c r="HN317" s="40"/>
      <c r="HO317" s="40"/>
      <c r="HP317" s="40"/>
      <c r="HQ317" s="40"/>
      <c r="HR317" s="40"/>
      <c r="HS317" s="40"/>
      <c r="HT317" s="40"/>
      <c r="HU317" s="40"/>
      <c r="HV317" s="40"/>
      <c r="HW317" s="40"/>
      <c r="HX317" s="40"/>
      <c r="HY317" s="40"/>
      <c r="HZ317" s="40"/>
      <c r="IA317" s="40"/>
      <c r="IB317" s="40"/>
      <c r="IC317" s="40"/>
      <c r="ID317" s="40"/>
      <c r="IE317" s="40"/>
      <c r="IF317" s="40"/>
      <c r="IG317" s="40"/>
      <c r="IH317" s="40"/>
      <c r="II317" s="40"/>
      <c r="IJ317" s="40"/>
      <c r="IK317" s="40"/>
      <c r="IL317" s="40"/>
      <c r="IM317" s="40"/>
      <c r="IN317" s="40"/>
      <c r="IO317" s="40"/>
      <c r="IP317" s="40"/>
      <c r="IQ317" s="40"/>
      <c r="IR317" s="40"/>
      <c r="IS317" s="40"/>
      <c r="IT317" s="40"/>
      <c r="IU317" s="40"/>
      <c r="IV317" s="40"/>
      <c r="IW317" s="40"/>
      <c r="IX317" s="40"/>
      <c r="IY317" s="40"/>
      <c r="IZ317" s="40"/>
      <c r="JA317" s="40"/>
      <c r="JB317" s="40"/>
      <c r="JC317" s="40"/>
      <c r="JD317" s="40"/>
      <c r="JE317" s="40"/>
      <c r="JF317" s="40"/>
      <c r="JG317" s="40"/>
      <c r="JH317" s="40"/>
      <c r="JI317" s="40"/>
      <c r="JJ317" s="40"/>
      <c r="JK317" s="40"/>
      <c r="JL317" s="40"/>
      <c r="JM317" s="40"/>
      <c r="JN317" s="40"/>
      <c r="JO317" s="40"/>
    </row>
    <row r="318" spans="1:275" s="39" customFormat="1" x14ac:dyDescent="0.2">
      <c r="A318" s="40" t="s">
        <v>682</v>
      </c>
      <c r="B318" s="40" t="s">
        <v>451</v>
      </c>
      <c r="C318" s="40" t="s">
        <v>594</v>
      </c>
      <c r="D318" s="43"/>
      <c r="E318" s="43"/>
      <c r="F318" s="43"/>
      <c r="G318" s="84">
        <v>0.59548310763204138</v>
      </c>
      <c r="H318" s="83">
        <v>46</v>
      </c>
      <c r="I318" s="60" t="s">
        <v>76</v>
      </c>
      <c r="J318" s="40"/>
      <c r="K318" s="42"/>
      <c r="L318" s="42"/>
      <c r="M318" s="42"/>
      <c r="N318" s="42"/>
      <c r="O318" s="42"/>
      <c r="P318" s="42"/>
      <c r="Q318" s="42"/>
      <c r="R318" s="42"/>
      <c r="S318" s="42"/>
      <c r="T318" s="42"/>
      <c r="U318" s="42"/>
      <c r="V318" s="42"/>
      <c r="W318" s="42"/>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c r="BO318" s="42"/>
      <c r="BP318" s="42"/>
      <c r="BQ318" s="42"/>
      <c r="BR318" s="42"/>
      <c r="BS318" s="42"/>
      <c r="BT318" s="42"/>
      <c r="BU318" s="42"/>
      <c r="BV318" s="42"/>
      <c r="BW318" s="42"/>
      <c r="BX318" s="42"/>
      <c r="BY318" s="42"/>
      <c r="BZ318" s="42"/>
      <c r="CA318" s="42"/>
      <c r="CB318" s="42"/>
      <c r="CC318" s="42"/>
      <c r="CD318" s="42"/>
      <c r="CE318" s="42"/>
      <c r="CF318" s="42"/>
      <c r="CG318" s="42"/>
      <c r="CH318" s="42"/>
      <c r="CI318" s="42"/>
      <c r="CJ318" s="42"/>
      <c r="CK318" s="42"/>
      <c r="CL318" s="42"/>
      <c r="CM318" s="42"/>
      <c r="CN318" s="42"/>
      <c r="CO318" s="42"/>
      <c r="CP318" s="42"/>
      <c r="CQ318" s="42"/>
      <c r="CR318" s="42"/>
      <c r="CS318" s="42"/>
      <c r="CT318" s="42"/>
      <c r="CU318" s="42"/>
      <c r="CV318" s="42"/>
      <c r="CW318" s="42"/>
      <c r="CX318" s="42"/>
      <c r="CY318" s="42"/>
      <c r="CZ318" s="42"/>
      <c r="DA318" s="42"/>
      <c r="DB318" s="42"/>
      <c r="DC318" s="42"/>
      <c r="DD318" s="42"/>
      <c r="DE318" s="42"/>
      <c r="DF318" s="42"/>
      <c r="DG318" s="42"/>
      <c r="DH318" s="42"/>
      <c r="DI318" s="42"/>
      <c r="DJ318" s="42"/>
      <c r="DK318" s="42"/>
      <c r="DL318" s="42"/>
      <c r="DM318" s="42"/>
      <c r="DN318" s="42"/>
      <c r="DO318" s="42"/>
      <c r="DP318" s="42"/>
      <c r="DQ318" s="42"/>
      <c r="DR318" s="42"/>
      <c r="DS318" s="42"/>
      <c r="DT318" s="42"/>
      <c r="DU318" s="42"/>
      <c r="DV318" s="42"/>
      <c r="DW318" s="42"/>
      <c r="DX318" s="42"/>
      <c r="DY318" s="42"/>
      <c r="DZ318" s="42"/>
      <c r="EA318" s="42"/>
      <c r="EB318" s="42"/>
      <c r="EC318" s="42"/>
      <c r="ED318" s="42"/>
      <c r="EE318" s="42"/>
      <c r="EF318" s="42"/>
      <c r="EG318" s="42"/>
      <c r="EH318" s="42"/>
      <c r="EI318" s="42"/>
      <c r="EJ318" s="42"/>
      <c r="EK318" s="42"/>
      <c r="EL318" s="42"/>
      <c r="EM318" s="42"/>
      <c r="EN318" s="42"/>
      <c r="EO318" s="42"/>
      <c r="EP318" s="42"/>
      <c r="EQ318" s="42"/>
      <c r="ER318" s="42"/>
      <c r="ES318" s="42"/>
      <c r="ET318" s="42"/>
      <c r="EU318" s="42"/>
      <c r="EV318" s="42"/>
      <c r="EW318" s="42"/>
      <c r="EX318" s="42"/>
      <c r="EY318" s="42"/>
      <c r="EZ318" s="42"/>
      <c r="FA318" s="42"/>
      <c r="FB318" s="42"/>
      <c r="FC318" s="42"/>
      <c r="FD318" s="42"/>
      <c r="FE318" s="42"/>
      <c r="FF318" s="42"/>
      <c r="FG318" s="42"/>
      <c r="FH318" s="42"/>
      <c r="FI318" s="42"/>
      <c r="FJ318" s="42"/>
      <c r="FK318" s="42"/>
      <c r="FL318" s="42"/>
      <c r="FM318" s="42"/>
      <c r="FN318" s="42"/>
      <c r="FO318" s="42"/>
      <c r="FP318" s="42"/>
      <c r="FQ318" s="42"/>
      <c r="FR318" s="42"/>
      <c r="FS318" s="42"/>
      <c r="FT318" s="42"/>
      <c r="FU318" s="42"/>
      <c r="FV318" s="42"/>
      <c r="FW318" s="42"/>
      <c r="FX318" s="42"/>
      <c r="FY318" s="42"/>
      <c r="FZ318" s="42"/>
      <c r="GA318" s="42"/>
      <c r="GB318" s="42"/>
      <c r="GC318" s="42"/>
      <c r="GD318" s="42"/>
      <c r="GE318" s="42"/>
      <c r="GF318" s="42"/>
      <c r="GG318" s="42"/>
      <c r="GH318" s="42"/>
      <c r="GI318" s="42"/>
      <c r="GJ318" s="42"/>
      <c r="GK318" s="42"/>
      <c r="GL318" s="42"/>
      <c r="GM318" s="42"/>
      <c r="GN318" s="42"/>
      <c r="GO318" s="42"/>
      <c r="GP318" s="42"/>
      <c r="GQ318" s="42"/>
      <c r="GR318" s="42"/>
      <c r="GS318" s="42"/>
      <c r="GT318" s="42"/>
      <c r="GU318" s="42"/>
      <c r="GV318" s="42"/>
      <c r="GW318" s="42"/>
      <c r="GX318" s="42"/>
      <c r="GY318" s="42"/>
      <c r="GZ318" s="42"/>
      <c r="HA318" s="42"/>
      <c r="HB318" s="42"/>
      <c r="HC318" s="42"/>
      <c r="HD318" s="42"/>
      <c r="HE318" s="42"/>
      <c r="HF318" s="42"/>
      <c r="HG318" s="42"/>
      <c r="HH318" s="42"/>
      <c r="HI318" s="42"/>
      <c r="HJ318" s="42"/>
      <c r="HK318" s="42"/>
      <c r="HL318" s="42"/>
      <c r="HM318" s="42"/>
      <c r="HN318" s="42"/>
      <c r="HO318" s="42"/>
      <c r="HP318" s="42"/>
      <c r="HQ318" s="42"/>
      <c r="HR318" s="42"/>
      <c r="HS318" s="42"/>
      <c r="HT318" s="42"/>
      <c r="HU318" s="42"/>
      <c r="HV318" s="42"/>
      <c r="HW318" s="42"/>
      <c r="HX318" s="42"/>
      <c r="HY318" s="42"/>
      <c r="HZ318" s="42"/>
      <c r="IA318" s="42"/>
      <c r="IB318" s="42"/>
      <c r="IC318" s="42"/>
      <c r="ID318" s="42"/>
      <c r="IE318" s="42"/>
      <c r="IF318" s="42"/>
      <c r="IG318" s="42"/>
      <c r="IH318" s="42"/>
      <c r="II318" s="42"/>
      <c r="IJ318" s="42"/>
      <c r="IK318" s="42"/>
      <c r="IL318" s="42"/>
      <c r="IM318" s="42"/>
      <c r="IN318" s="42"/>
      <c r="IO318" s="42"/>
      <c r="IP318" s="42"/>
      <c r="IQ318" s="42"/>
      <c r="IR318" s="42"/>
      <c r="IS318" s="42"/>
      <c r="IT318" s="42"/>
      <c r="IU318" s="42"/>
      <c r="IV318" s="42"/>
      <c r="IW318" s="42"/>
      <c r="IX318" s="42"/>
      <c r="IY318" s="42"/>
      <c r="IZ318" s="42"/>
      <c r="JA318" s="42"/>
      <c r="JB318" s="42"/>
      <c r="JC318" s="42"/>
      <c r="JD318" s="42"/>
      <c r="JE318" s="42"/>
      <c r="JF318" s="42"/>
      <c r="JG318" s="42"/>
      <c r="JH318" s="42"/>
      <c r="JI318" s="42"/>
      <c r="JJ318" s="42"/>
      <c r="JK318" s="42"/>
      <c r="JL318" s="42"/>
      <c r="JM318" s="42"/>
      <c r="JN318" s="42"/>
      <c r="JO318" s="42"/>
    </row>
    <row r="319" spans="1:275" s="39" customFormat="1" x14ac:dyDescent="0.2">
      <c r="A319" s="42" t="s">
        <v>372</v>
      </c>
      <c r="B319" s="42" t="s">
        <v>335</v>
      </c>
      <c r="C319" s="42" t="s">
        <v>336</v>
      </c>
      <c r="D319" s="45">
        <v>0.58417871982089065</v>
      </c>
      <c r="E319" s="45">
        <v>0.59417871982089066</v>
      </c>
      <c r="F319" s="45">
        <v>0.59417871982089066</v>
      </c>
      <c r="G319" s="67">
        <v>0.59417871982089066</v>
      </c>
      <c r="H319" s="64">
        <v>35</v>
      </c>
      <c r="I319" s="66" t="s">
        <v>76</v>
      </c>
      <c r="J319" s="42"/>
      <c r="K319" s="42"/>
      <c r="L319" s="42"/>
      <c r="M319" s="42"/>
      <c r="N319" s="42"/>
      <c r="O319" s="42"/>
      <c r="P319" s="42"/>
      <c r="Q319" s="42"/>
      <c r="R319" s="42"/>
      <c r="S319" s="42"/>
      <c r="T319" s="42"/>
      <c r="U319" s="42"/>
      <c r="V319" s="42"/>
      <c r="W319" s="42"/>
      <c r="X319" s="42"/>
      <c r="Y319" s="42"/>
      <c r="Z319" s="42"/>
      <c r="AA319" s="42"/>
      <c r="AB319" s="42"/>
      <c r="AC319" s="42"/>
      <c r="AD319" s="42"/>
      <c r="AE319" s="42"/>
      <c r="AF319" s="42"/>
      <c r="AG319" s="42"/>
      <c r="AH319" s="42"/>
      <c r="AI319" s="42"/>
      <c r="AJ319" s="42"/>
      <c r="AK319" s="42"/>
      <c r="AL319" s="42"/>
      <c r="AM319" s="42"/>
      <c r="AN319" s="42"/>
      <c r="AO319" s="42"/>
      <c r="AP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2"/>
      <c r="BO319" s="42"/>
      <c r="BP319" s="42"/>
      <c r="BQ319" s="42"/>
      <c r="BR319" s="42"/>
      <c r="BS319" s="42"/>
      <c r="BT319" s="42"/>
      <c r="BU319" s="42"/>
      <c r="BV319" s="42"/>
      <c r="BW319" s="42"/>
      <c r="BX319" s="42"/>
      <c r="BY319" s="42"/>
      <c r="BZ319" s="42"/>
      <c r="CA319" s="42"/>
      <c r="CB319" s="42"/>
      <c r="CC319" s="42"/>
      <c r="CD319" s="42"/>
      <c r="CE319" s="42"/>
      <c r="CF319" s="42"/>
      <c r="CG319" s="42"/>
      <c r="CH319" s="42"/>
      <c r="CI319" s="42"/>
      <c r="CJ319" s="42"/>
      <c r="CK319" s="42"/>
      <c r="CL319" s="42"/>
      <c r="CM319" s="42"/>
      <c r="CN319" s="42"/>
      <c r="CO319" s="42"/>
      <c r="CP319" s="42"/>
      <c r="CQ319" s="42"/>
      <c r="CR319" s="42"/>
      <c r="CS319" s="42"/>
      <c r="CT319" s="42"/>
      <c r="CU319" s="42"/>
      <c r="CV319" s="42"/>
      <c r="CW319" s="42"/>
      <c r="CX319" s="42"/>
      <c r="CY319" s="42"/>
      <c r="CZ319" s="42"/>
      <c r="DA319" s="42"/>
      <c r="DB319" s="42"/>
      <c r="DC319" s="42"/>
      <c r="DD319" s="42"/>
      <c r="DE319" s="42"/>
      <c r="DF319" s="42"/>
      <c r="DG319" s="42"/>
      <c r="DH319" s="42"/>
      <c r="DI319" s="42"/>
      <c r="DJ319" s="42"/>
      <c r="DK319" s="42"/>
      <c r="DL319" s="42"/>
      <c r="DM319" s="42"/>
      <c r="DN319" s="42"/>
      <c r="DO319" s="42"/>
      <c r="DP319" s="42"/>
      <c r="DQ319" s="42"/>
      <c r="DR319" s="42"/>
      <c r="DS319" s="42"/>
      <c r="DT319" s="42"/>
      <c r="DU319" s="42"/>
      <c r="DV319" s="42"/>
      <c r="DW319" s="42"/>
      <c r="DX319" s="42"/>
      <c r="DY319" s="42"/>
      <c r="DZ319" s="42"/>
      <c r="EA319" s="42"/>
      <c r="EB319" s="42"/>
      <c r="EC319" s="42"/>
      <c r="ED319" s="42"/>
      <c r="EE319" s="42"/>
      <c r="EF319" s="42"/>
      <c r="EG319" s="42"/>
      <c r="EH319" s="42"/>
      <c r="EI319" s="42"/>
      <c r="EJ319" s="42"/>
      <c r="EK319" s="42"/>
      <c r="EL319" s="42"/>
      <c r="EM319" s="42"/>
      <c r="EN319" s="42"/>
      <c r="EO319" s="42"/>
      <c r="EP319" s="42"/>
      <c r="EQ319" s="42"/>
      <c r="ER319" s="42"/>
      <c r="ES319" s="42"/>
      <c r="ET319" s="42"/>
      <c r="EU319" s="42"/>
      <c r="EV319" s="42"/>
      <c r="EW319" s="42"/>
      <c r="EX319" s="42"/>
      <c r="EY319" s="42"/>
      <c r="EZ319" s="42"/>
      <c r="FA319" s="42"/>
      <c r="FB319" s="42"/>
      <c r="FC319" s="42"/>
      <c r="FD319" s="42"/>
      <c r="FE319" s="42"/>
      <c r="FF319" s="42"/>
      <c r="FG319" s="42"/>
      <c r="FH319" s="42"/>
      <c r="FI319" s="42"/>
      <c r="FJ319" s="42"/>
      <c r="FK319" s="42"/>
      <c r="FL319" s="42"/>
      <c r="FM319" s="42"/>
      <c r="FN319" s="42"/>
      <c r="FO319" s="42"/>
      <c r="FP319" s="42"/>
      <c r="FQ319" s="42"/>
      <c r="FR319" s="42"/>
      <c r="FS319" s="42"/>
      <c r="FT319" s="42"/>
      <c r="FU319" s="42"/>
      <c r="FV319" s="42"/>
      <c r="FW319" s="42"/>
      <c r="FX319" s="42"/>
      <c r="FY319" s="42"/>
      <c r="FZ319" s="42"/>
      <c r="GA319" s="42"/>
      <c r="GB319" s="42"/>
      <c r="GC319" s="42"/>
      <c r="GD319" s="42"/>
      <c r="GE319" s="42"/>
      <c r="GF319" s="42"/>
      <c r="GG319" s="42"/>
      <c r="GH319" s="42"/>
      <c r="GI319" s="42"/>
      <c r="GJ319" s="42"/>
      <c r="GK319" s="42"/>
      <c r="GL319" s="42"/>
      <c r="GM319" s="42"/>
      <c r="GN319" s="42"/>
      <c r="GO319" s="42"/>
      <c r="GP319" s="42"/>
      <c r="GQ319" s="42"/>
      <c r="GR319" s="42"/>
      <c r="GS319" s="42"/>
      <c r="GT319" s="42"/>
      <c r="GU319" s="42"/>
      <c r="GV319" s="42"/>
      <c r="GW319" s="42"/>
      <c r="GX319" s="42"/>
      <c r="GY319" s="42"/>
      <c r="GZ319" s="42"/>
      <c r="HA319" s="42"/>
      <c r="HB319" s="42"/>
      <c r="HC319" s="42"/>
      <c r="HD319" s="42"/>
      <c r="HE319" s="42"/>
      <c r="HF319" s="42"/>
      <c r="HG319" s="42"/>
      <c r="HH319" s="42"/>
      <c r="HI319" s="42"/>
      <c r="HJ319" s="42"/>
      <c r="HK319" s="42"/>
      <c r="HL319" s="42"/>
      <c r="HM319" s="42"/>
      <c r="HN319" s="42"/>
      <c r="HO319" s="42"/>
      <c r="HP319" s="42"/>
      <c r="HQ319" s="42"/>
      <c r="HR319" s="42"/>
      <c r="HS319" s="42"/>
      <c r="HT319" s="42"/>
      <c r="HU319" s="42"/>
      <c r="HV319" s="42"/>
      <c r="HW319" s="42"/>
      <c r="HX319" s="42"/>
      <c r="HY319" s="42"/>
      <c r="HZ319" s="42"/>
      <c r="IA319" s="42"/>
      <c r="IB319" s="42"/>
      <c r="IC319" s="42"/>
      <c r="ID319" s="42"/>
      <c r="IE319" s="42"/>
      <c r="IF319" s="42"/>
      <c r="IG319" s="42"/>
      <c r="IH319" s="42"/>
      <c r="II319" s="42"/>
      <c r="IJ319" s="42"/>
      <c r="IK319" s="42"/>
      <c r="IL319" s="42"/>
      <c r="IM319" s="42"/>
      <c r="IN319" s="42"/>
      <c r="IO319" s="42"/>
      <c r="IP319" s="42"/>
      <c r="IQ319" s="42"/>
      <c r="IR319" s="42"/>
      <c r="IS319" s="42"/>
      <c r="IT319" s="42"/>
      <c r="IU319" s="42"/>
      <c r="IV319" s="42"/>
      <c r="IW319" s="42"/>
      <c r="IX319" s="42"/>
      <c r="IY319" s="42"/>
      <c r="IZ319" s="42"/>
      <c r="JA319" s="42"/>
      <c r="JB319" s="42"/>
      <c r="JC319" s="42"/>
      <c r="JD319" s="42"/>
      <c r="JE319" s="42"/>
      <c r="JF319" s="42"/>
      <c r="JG319" s="42"/>
      <c r="JH319" s="42"/>
      <c r="JI319" s="42"/>
      <c r="JJ319" s="42"/>
      <c r="JK319" s="42"/>
      <c r="JL319" s="42"/>
      <c r="JM319" s="42"/>
      <c r="JN319" s="42"/>
      <c r="JO319" s="42"/>
    </row>
    <row r="320" spans="1:275" s="39" customFormat="1" x14ac:dyDescent="0.2">
      <c r="A320" s="42" t="s">
        <v>472</v>
      </c>
      <c r="B320" s="42" t="s">
        <v>439</v>
      </c>
      <c r="C320" s="42" t="s">
        <v>466</v>
      </c>
      <c r="D320" s="44"/>
      <c r="E320" s="44"/>
      <c r="F320" s="44"/>
      <c r="G320" s="63">
        <v>0.59386504624022418</v>
      </c>
      <c r="H320" s="64">
        <v>20</v>
      </c>
      <c r="I320" s="63" t="s">
        <v>76</v>
      </c>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2"/>
      <c r="BO320" s="42"/>
      <c r="BP320" s="42"/>
      <c r="BQ320" s="42"/>
      <c r="BR320" s="42"/>
      <c r="BS320" s="42"/>
      <c r="BT320" s="42"/>
      <c r="BU320" s="42"/>
      <c r="BV320" s="42"/>
      <c r="BW320" s="42"/>
      <c r="BX320" s="42"/>
      <c r="BY320" s="42"/>
      <c r="BZ320" s="42"/>
      <c r="CA320" s="42"/>
      <c r="CB320" s="42"/>
      <c r="CC320" s="42"/>
      <c r="CD320" s="42"/>
      <c r="CE320" s="42"/>
      <c r="CF320" s="42"/>
      <c r="CG320" s="42"/>
      <c r="CH320" s="42"/>
      <c r="CI320" s="42"/>
      <c r="CJ320" s="42"/>
      <c r="CK320" s="42"/>
      <c r="CL320" s="42"/>
      <c r="CM320" s="42"/>
      <c r="CN320" s="42"/>
      <c r="CO320" s="42"/>
      <c r="CP320" s="42"/>
      <c r="CQ320" s="42"/>
      <c r="CR320" s="42"/>
      <c r="CS320" s="42"/>
      <c r="CT320" s="42"/>
      <c r="CU320" s="42"/>
      <c r="CV320" s="42"/>
      <c r="CW320" s="42"/>
      <c r="CX320" s="42"/>
      <c r="CY320" s="42"/>
      <c r="CZ320" s="42"/>
      <c r="DA320" s="42"/>
      <c r="DB320" s="42"/>
      <c r="DC320" s="42"/>
      <c r="DD320" s="42"/>
      <c r="DE320" s="42"/>
      <c r="DF320" s="42"/>
      <c r="DG320" s="42"/>
      <c r="DH320" s="42"/>
      <c r="DI320" s="42"/>
      <c r="DJ320" s="42"/>
      <c r="DK320" s="42"/>
      <c r="DL320" s="42"/>
      <c r="DM320" s="42"/>
      <c r="DN320" s="42"/>
      <c r="DO320" s="42"/>
      <c r="DP320" s="42"/>
      <c r="DQ320" s="42"/>
      <c r="DR320" s="42"/>
      <c r="DS320" s="42"/>
      <c r="DT320" s="42"/>
      <c r="DU320" s="42"/>
      <c r="DV320" s="42"/>
      <c r="DW320" s="42"/>
      <c r="DX320" s="42"/>
      <c r="DY320" s="42"/>
      <c r="DZ320" s="42"/>
      <c r="EA320" s="42"/>
      <c r="EB320" s="42"/>
      <c r="EC320" s="42"/>
      <c r="ED320" s="42"/>
      <c r="EE320" s="42"/>
      <c r="EF320" s="42"/>
      <c r="EG320" s="42"/>
      <c r="EH320" s="42"/>
      <c r="EI320" s="42"/>
      <c r="EJ320" s="42"/>
      <c r="EK320" s="42"/>
      <c r="EL320" s="42"/>
      <c r="EM320" s="42"/>
      <c r="EN320" s="42"/>
      <c r="EO320" s="42"/>
      <c r="EP320" s="42"/>
      <c r="EQ320" s="42"/>
      <c r="ER320" s="42"/>
      <c r="ES320" s="42"/>
      <c r="ET320" s="42"/>
      <c r="EU320" s="42"/>
      <c r="EV320" s="42"/>
      <c r="EW320" s="42"/>
      <c r="EX320" s="42"/>
      <c r="EY320" s="42"/>
      <c r="EZ320" s="42"/>
      <c r="FA320" s="42"/>
      <c r="FB320" s="42"/>
      <c r="FC320" s="42"/>
      <c r="FD320" s="42"/>
      <c r="FE320" s="42"/>
      <c r="FF320" s="42"/>
      <c r="FG320" s="42"/>
      <c r="FH320" s="42"/>
      <c r="FI320" s="42"/>
      <c r="FJ320" s="42"/>
      <c r="FK320" s="42"/>
      <c r="FL320" s="42"/>
      <c r="FM320" s="42"/>
      <c r="FN320" s="42"/>
      <c r="FO320" s="42"/>
      <c r="FP320" s="42"/>
      <c r="FQ320" s="42"/>
      <c r="FR320" s="42"/>
      <c r="FS320" s="42"/>
      <c r="FT320" s="42"/>
      <c r="FU320" s="42"/>
      <c r="FV320" s="42"/>
      <c r="FW320" s="42"/>
      <c r="FX320" s="42"/>
      <c r="FY320" s="42"/>
      <c r="FZ320" s="42"/>
      <c r="GA320" s="42"/>
      <c r="GB320" s="42"/>
      <c r="GC320" s="42"/>
      <c r="GD320" s="42"/>
      <c r="GE320" s="42"/>
      <c r="GF320" s="42"/>
      <c r="GG320" s="42"/>
      <c r="GH320" s="42"/>
      <c r="GI320" s="42"/>
      <c r="GJ320" s="42"/>
      <c r="GK320" s="42"/>
      <c r="GL320" s="42"/>
      <c r="GM320" s="42"/>
      <c r="GN320" s="42"/>
      <c r="GO320" s="42"/>
      <c r="GP320" s="42"/>
      <c r="GQ320" s="42"/>
      <c r="GR320" s="42"/>
      <c r="GS320" s="42"/>
      <c r="GT320" s="42"/>
      <c r="GU320" s="42"/>
      <c r="GV320" s="42"/>
      <c r="GW320" s="42"/>
      <c r="GX320" s="42"/>
      <c r="GY320" s="42"/>
      <c r="GZ320" s="42"/>
      <c r="HA320" s="42"/>
      <c r="HB320" s="42"/>
      <c r="HC320" s="42"/>
      <c r="HD320" s="42"/>
      <c r="HE320" s="42"/>
      <c r="HF320" s="42"/>
      <c r="HG320" s="42"/>
      <c r="HH320" s="42"/>
      <c r="HI320" s="42"/>
      <c r="HJ320" s="42"/>
      <c r="HK320" s="42"/>
      <c r="HL320" s="42"/>
      <c r="HM320" s="42"/>
      <c r="HN320" s="42"/>
      <c r="HO320" s="42"/>
      <c r="HP320" s="42"/>
      <c r="HQ320" s="42"/>
      <c r="HR320" s="42"/>
      <c r="HS320" s="42"/>
      <c r="HT320" s="42"/>
      <c r="HU320" s="42"/>
      <c r="HV320" s="42"/>
      <c r="HW320" s="42"/>
      <c r="HX320" s="42"/>
      <c r="HY320" s="42"/>
      <c r="HZ320" s="42"/>
      <c r="IA320" s="42"/>
      <c r="IB320" s="42"/>
      <c r="IC320" s="42"/>
      <c r="ID320" s="42"/>
      <c r="IE320" s="42"/>
      <c r="IF320" s="42"/>
      <c r="IG320" s="42"/>
      <c r="IH320" s="42"/>
      <c r="II320" s="42"/>
      <c r="IJ320" s="42"/>
      <c r="IK320" s="42"/>
      <c r="IL320" s="42"/>
      <c r="IM320" s="42"/>
      <c r="IN320" s="42"/>
      <c r="IO320" s="42"/>
      <c r="IP320" s="42"/>
      <c r="IQ320" s="42"/>
      <c r="IR320" s="42"/>
      <c r="IS320" s="42"/>
      <c r="IT320" s="42"/>
      <c r="IU320" s="42"/>
      <c r="IV320" s="42"/>
      <c r="IW320" s="42"/>
      <c r="IX320" s="42"/>
      <c r="IY320" s="42"/>
      <c r="IZ320" s="42"/>
      <c r="JA320" s="42"/>
      <c r="JB320" s="42"/>
      <c r="JC320" s="42"/>
      <c r="JD320" s="42"/>
      <c r="JE320" s="42"/>
      <c r="JF320" s="42"/>
      <c r="JG320" s="42"/>
      <c r="JH320" s="42"/>
      <c r="JI320" s="42"/>
      <c r="JJ320" s="42"/>
      <c r="JK320" s="42"/>
      <c r="JL320" s="42"/>
      <c r="JM320" s="42"/>
      <c r="JN320" s="42"/>
      <c r="JO320" s="42"/>
    </row>
    <row r="321" spans="1:275" s="39" customFormat="1" x14ac:dyDescent="0.25">
      <c r="A321" s="59" t="s">
        <v>593</v>
      </c>
      <c r="B321" t="s">
        <v>577</v>
      </c>
      <c r="C321" t="s">
        <v>560</v>
      </c>
      <c r="D321" s="27"/>
      <c r="E321" s="44"/>
      <c r="F321" s="44"/>
      <c r="G321" s="71">
        <v>0.5904344183395992</v>
      </c>
      <c r="H321" s="72">
        <v>19</v>
      </c>
      <c r="I321" s="72" t="s">
        <v>76</v>
      </c>
      <c r="J321" s="42"/>
      <c r="K321" s="42"/>
      <c r="L321" s="42"/>
      <c r="M321" s="42"/>
      <c r="N321" s="42"/>
      <c r="O321" s="42"/>
      <c r="P321" s="42"/>
      <c r="Q321" s="42"/>
      <c r="R321" s="42"/>
      <c r="S321" s="42"/>
      <c r="T321" s="42"/>
      <c r="U321" s="42"/>
      <c r="V321" s="42"/>
      <c r="W321" s="42"/>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2"/>
      <c r="BO321" s="42"/>
      <c r="BP321" s="42"/>
      <c r="BQ321" s="42"/>
      <c r="BR321" s="42"/>
      <c r="BS321" s="42"/>
      <c r="BT321" s="42"/>
      <c r="BU321" s="42"/>
      <c r="BV321" s="42"/>
      <c r="BW321" s="42"/>
      <c r="BX321" s="42"/>
      <c r="BY321" s="42"/>
      <c r="BZ321" s="42"/>
      <c r="CA321" s="42"/>
      <c r="CB321" s="42"/>
      <c r="CC321" s="42"/>
      <c r="CD321" s="42"/>
      <c r="CE321" s="42"/>
      <c r="CF321" s="42"/>
      <c r="CG321" s="42"/>
      <c r="CH321" s="42"/>
      <c r="CI321" s="42"/>
      <c r="CJ321" s="42"/>
      <c r="CK321" s="42"/>
      <c r="CL321" s="42"/>
      <c r="CM321" s="42"/>
      <c r="CN321" s="42"/>
      <c r="CO321" s="42"/>
      <c r="CP321" s="42"/>
      <c r="CQ321" s="42"/>
      <c r="CR321" s="42"/>
      <c r="CS321" s="42"/>
      <c r="CT321" s="42"/>
      <c r="CU321" s="42"/>
      <c r="CV321" s="42"/>
      <c r="CW321" s="42"/>
      <c r="CX321" s="42"/>
      <c r="CY321" s="42"/>
      <c r="CZ321" s="42"/>
      <c r="DA321" s="42"/>
      <c r="DB321" s="42"/>
      <c r="DC321" s="42"/>
      <c r="DD321" s="42"/>
      <c r="DE321" s="42"/>
      <c r="DF321" s="42"/>
      <c r="DG321" s="42"/>
      <c r="DH321" s="42"/>
      <c r="DI321" s="42"/>
      <c r="DJ321" s="42"/>
      <c r="DK321" s="42"/>
      <c r="DL321" s="42"/>
      <c r="DM321" s="42"/>
      <c r="DN321" s="42"/>
      <c r="DO321" s="42"/>
      <c r="DP321" s="42"/>
      <c r="DQ321" s="42"/>
      <c r="DR321" s="42"/>
      <c r="DS321" s="42"/>
      <c r="DT321" s="42"/>
      <c r="DU321" s="42"/>
      <c r="DV321" s="42"/>
      <c r="DW321" s="42"/>
      <c r="DX321" s="42"/>
      <c r="DY321" s="42"/>
      <c r="DZ321" s="42"/>
      <c r="EA321" s="42"/>
      <c r="EB321" s="42"/>
      <c r="EC321" s="42"/>
      <c r="ED321" s="42"/>
      <c r="EE321" s="42"/>
      <c r="EF321" s="42"/>
      <c r="EG321" s="42"/>
      <c r="EH321" s="42"/>
      <c r="EI321" s="42"/>
      <c r="EJ321" s="42"/>
      <c r="EK321" s="42"/>
      <c r="EL321" s="42"/>
      <c r="EM321" s="42"/>
      <c r="EN321" s="42"/>
      <c r="EO321" s="42"/>
      <c r="EP321" s="42"/>
      <c r="EQ321" s="42"/>
      <c r="ER321" s="42"/>
      <c r="ES321" s="42"/>
      <c r="ET321" s="42"/>
      <c r="EU321" s="42"/>
      <c r="EV321" s="42"/>
      <c r="EW321" s="42"/>
      <c r="EX321" s="42"/>
      <c r="EY321" s="42"/>
      <c r="EZ321" s="42"/>
      <c r="FA321" s="42"/>
      <c r="FB321" s="42"/>
      <c r="FC321" s="42"/>
      <c r="FD321" s="42"/>
      <c r="FE321" s="42"/>
      <c r="FF321" s="42"/>
      <c r="FG321" s="42"/>
      <c r="FH321" s="42"/>
      <c r="FI321" s="42"/>
      <c r="FJ321" s="42"/>
      <c r="FK321" s="42"/>
      <c r="FL321" s="42"/>
      <c r="FM321" s="42"/>
      <c r="FN321" s="42"/>
      <c r="FO321" s="42"/>
      <c r="FP321" s="42"/>
      <c r="FQ321" s="42"/>
      <c r="FR321" s="42"/>
      <c r="FS321" s="42"/>
      <c r="FT321" s="42"/>
      <c r="FU321" s="42"/>
      <c r="FV321" s="42"/>
      <c r="FW321" s="42"/>
      <c r="FX321" s="42"/>
      <c r="FY321" s="42"/>
      <c r="FZ321" s="42"/>
      <c r="GA321" s="42"/>
      <c r="GB321" s="42"/>
      <c r="GC321" s="42"/>
      <c r="GD321" s="42"/>
      <c r="GE321" s="42"/>
      <c r="GF321" s="42"/>
      <c r="GG321" s="42"/>
      <c r="GH321" s="42"/>
      <c r="GI321" s="42"/>
      <c r="GJ321" s="42"/>
      <c r="GK321" s="42"/>
      <c r="GL321" s="42"/>
      <c r="GM321" s="42"/>
      <c r="GN321" s="42"/>
      <c r="GO321" s="42"/>
      <c r="GP321" s="42"/>
      <c r="GQ321" s="42"/>
      <c r="GR321" s="42"/>
      <c r="GS321" s="42"/>
      <c r="GT321" s="42"/>
      <c r="GU321" s="42"/>
      <c r="GV321" s="42"/>
      <c r="GW321" s="42"/>
      <c r="GX321" s="42"/>
      <c r="GY321" s="42"/>
      <c r="GZ321" s="42"/>
      <c r="HA321" s="42"/>
      <c r="HB321" s="42"/>
      <c r="HC321" s="42"/>
      <c r="HD321" s="42"/>
      <c r="HE321" s="42"/>
      <c r="HF321" s="42"/>
      <c r="HG321" s="42"/>
      <c r="HH321" s="42"/>
      <c r="HI321" s="42"/>
      <c r="HJ321" s="42"/>
      <c r="HK321" s="42"/>
      <c r="HL321" s="42"/>
      <c r="HM321" s="42"/>
      <c r="HN321" s="42"/>
      <c r="HO321" s="42"/>
      <c r="HP321" s="42"/>
      <c r="HQ321" s="42"/>
      <c r="HR321" s="42"/>
      <c r="HS321" s="42"/>
      <c r="HT321" s="42"/>
      <c r="HU321" s="42"/>
      <c r="HV321" s="42"/>
      <c r="HW321" s="42"/>
      <c r="HX321" s="42"/>
      <c r="HY321" s="42"/>
      <c r="HZ321" s="42"/>
      <c r="IA321" s="42"/>
      <c r="IB321" s="42"/>
      <c r="IC321" s="42"/>
      <c r="ID321" s="42"/>
      <c r="IE321" s="42"/>
      <c r="IF321" s="42"/>
      <c r="IG321" s="42"/>
      <c r="IH321" s="42"/>
      <c r="II321" s="42"/>
      <c r="IJ321" s="42"/>
      <c r="IK321" s="42"/>
      <c r="IL321" s="42"/>
      <c r="IM321" s="42"/>
      <c r="IN321" s="42"/>
      <c r="IO321" s="42"/>
      <c r="IP321" s="42"/>
      <c r="IQ321" s="42"/>
      <c r="IR321" s="42"/>
      <c r="IS321" s="42"/>
      <c r="IT321" s="42"/>
      <c r="IU321" s="42"/>
      <c r="IV321" s="42"/>
      <c r="IW321" s="42"/>
      <c r="IX321" s="42"/>
      <c r="IY321" s="42"/>
      <c r="IZ321" s="42"/>
      <c r="JA321" s="42"/>
      <c r="JB321" s="42"/>
      <c r="JC321" s="42"/>
      <c r="JD321" s="42"/>
      <c r="JE321" s="42"/>
      <c r="JF321" s="42"/>
      <c r="JG321" s="42"/>
      <c r="JH321" s="42"/>
      <c r="JI321" s="42"/>
      <c r="JJ321" s="42"/>
      <c r="JK321" s="42"/>
      <c r="JL321" s="42"/>
      <c r="JM321" s="42"/>
      <c r="JN321" s="42"/>
      <c r="JO321" s="42"/>
    </row>
    <row r="322" spans="1:275" s="39" customFormat="1" x14ac:dyDescent="0.25">
      <c r="A322" s="59" t="s">
        <v>593</v>
      </c>
      <c r="B322" t="s">
        <v>182</v>
      </c>
      <c r="C322" t="s">
        <v>555</v>
      </c>
      <c r="D322" s="27"/>
      <c r="E322" s="44"/>
      <c r="F322" s="44"/>
      <c r="G322" s="71">
        <v>0.58860482107537537</v>
      </c>
      <c r="H322" s="72">
        <v>20</v>
      </c>
      <c r="I322" s="72" t="s">
        <v>76</v>
      </c>
      <c r="J322" s="42"/>
      <c r="K322" s="42"/>
      <c r="L322" s="42"/>
      <c r="M322" s="42"/>
      <c r="N322" s="42"/>
      <c r="O322" s="42"/>
      <c r="P322" s="42"/>
      <c r="Q322" s="42"/>
      <c r="R322" s="42"/>
      <c r="S322" s="42"/>
      <c r="T322" s="42"/>
      <c r="U322" s="42"/>
      <c r="V322" s="42"/>
      <c r="W322" s="42"/>
      <c r="X322" s="42"/>
      <c r="Y322" s="42"/>
      <c r="Z322" s="42"/>
      <c r="AA322" s="42"/>
      <c r="AB322" s="42"/>
      <c r="AC322" s="42"/>
      <c r="AD322" s="42"/>
      <c r="AE322" s="42"/>
      <c r="AF322" s="42"/>
      <c r="AG322" s="42"/>
      <c r="AH322" s="42"/>
      <c r="AI322" s="42"/>
      <c r="AJ322" s="42"/>
      <c r="AK322" s="42"/>
      <c r="AL322" s="42"/>
      <c r="AM322" s="42"/>
      <c r="AN322" s="42"/>
      <c r="AO322" s="42"/>
      <c r="AP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2"/>
      <c r="BO322" s="42"/>
      <c r="BP322" s="42"/>
      <c r="BQ322" s="42"/>
      <c r="BR322" s="42"/>
      <c r="BS322" s="42"/>
      <c r="BT322" s="42"/>
      <c r="BU322" s="42"/>
      <c r="BV322" s="42"/>
      <c r="BW322" s="42"/>
      <c r="BX322" s="42"/>
      <c r="BY322" s="42"/>
      <c r="BZ322" s="42"/>
      <c r="CA322" s="42"/>
      <c r="CB322" s="42"/>
      <c r="CC322" s="42"/>
      <c r="CD322" s="42"/>
      <c r="CE322" s="42"/>
      <c r="CF322" s="42"/>
      <c r="CG322" s="42"/>
      <c r="CH322" s="42"/>
      <c r="CI322" s="42"/>
      <c r="CJ322" s="42"/>
      <c r="CK322" s="42"/>
      <c r="CL322" s="42"/>
      <c r="CM322" s="42"/>
      <c r="CN322" s="42"/>
      <c r="CO322" s="42"/>
      <c r="CP322" s="42"/>
      <c r="CQ322" s="42"/>
      <c r="CR322" s="42"/>
      <c r="CS322" s="42"/>
      <c r="CT322" s="42"/>
      <c r="CU322" s="42"/>
      <c r="CV322" s="42"/>
      <c r="CW322" s="42"/>
      <c r="CX322" s="42"/>
      <c r="CY322" s="42"/>
      <c r="CZ322" s="42"/>
      <c r="DA322" s="42"/>
      <c r="DB322" s="42"/>
      <c r="DC322" s="42"/>
      <c r="DD322" s="42"/>
      <c r="DE322" s="42"/>
      <c r="DF322" s="42"/>
      <c r="DG322" s="42"/>
      <c r="DH322" s="42"/>
      <c r="DI322" s="42"/>
      <c r="DJ322" s="42"/>
      <c r="DK322" s="42"/>
      <c r="DL322" s="42"/>
      <c r="DM322" s="42"/>
      <c r="DN322" s="42"/>
      <c r="DO322" s="42"/>
      <c r="DP322" s="42"/>
      <c r="DQ322" s="42"/>
      <c r="DR322" s="42"/>
      <c r="DS322" s="42"/>
      <c r="DT322" s="42"/>
      <c r="DU322" s="42"/>
      <c r="DV322" s="42"/>
      <c r="DW322" s="42"/>
      <c r="DX322" s="42"/>
      <c r="DY322" s="42"/>
      <c r="DZ322" s="42"/>
      <c r="EA322" s="42"/>
      <c r="EB322" s="42"/>
      <c r="EC322" s="42"/>
      <c r="ED322" s="42"/>
      <c r="EE322" s="42"/>
      <c r="EF322" s="42"/>
      <c r="EG322" s="42"/>
      <c r="EH322" s="42"/>
      <c r="EI322" s="42"/>
      <c r="EJ322" s="42"/>
      <c r="EK322" s="42"/>
      <c r="EL322" s="42"/>
      <c r="EM322" s="42"/>
      <c r="EN322" s="42"/>
      <c r="EO322" s="42"/>
      <c r="EP322" s="42"/>
      <c r="EQ322" s="42"/>
      <c r="ER322" s="42"/>
      <c r="ES322" s="42"/>
      <c r="ET322" s="42"/>
      <c r="EU322" s="42"/>
      <c r="EV322" s="42"/>
      <c r="EW322" s="42"/>
      <c r="EX322" s="42"/>
      <c r="EY322" s="42"/>
      <c r="EZ322" s="42"/>
      <c r="FA322" s="42"/>
      <c r="FB322" s="42"/>
      <c r="FC322" s="42"/>
      <c r="FD322" s="42"/>
      <c r="FE322" s="42"/>
      <c r="FF322" s="42"/>
      <c r="FG322" s="42"/>
      <c r="FH322" s="42"/>
      <c r="FI322" s="42"/>
      <c r="FJ322" s="42"/>
      <c r="FK322" s="42"/>
      <c r="FL322" s="42"/>
      <c r="FM322" s="42"/>
      <c r="FN322" s="42"/>
      <c r="FO322" s="42"/>
      <c r="FP322" s="42"/>
      <c r="FQ322" s="42"/>
      <c r="FR322" s="42"/>
      <c r="FS322" s="42"/>
      <c r="FT322" s="42"/>
      <c r="FU322" s="42"/>
      <c r="FV322" s="42"/>
      <c r="FW322" s="42"/>
      <c r="FX322" s="42"/>
      <c r="FY322" s="42"/>
      <c r="FZ322" s="42"/>
      <c r="GA322" s="42"/>
      <c r="GB322" s="42"/>
      <c r="GC322" s="42"/>
      <c r="GD322" s="42"/>
      <c r="GE322" s="42"/>
      <c r="GF322" s="42"/>
      <c r="GG322" s="42"/>
      <c r="GH322" s="42"/>
      <c r="GI322" s="42"/>
      <c r="GJ322" s="42"/>
      <c r="GK322" s="42"/>
      <c r="GL322" s="42"/>
      <c r="GM322" s="42"/>
      <c r="GN322" s="42"/>
      <c r="GO322" s="42"/>
      <c r="GP322" s="42"/>
      <c r="GQ322" s="42"/>
      <c r="GR322" s="42"/>
      <c r="GS322" s="42"/>
      <c r="GT322" s="42"/>
      <c r="GU322" s="42"/>
      <c r="GV322" s="42"/>
      <c r="GW322" s="42"/>
      <c r="GX322" s="42"/>
      <c r="GY322" s="42"/>
      <c r="GZ322" s="42"/>
      <c r="HA322" s="42"/>
      <c r="HB322" s="42"/>
      <c r="HC322" s="42"/>
      <c r="HD322" s="42"/>
      <c r="HE322" s="42"/>
      <c r="HF322" s="42"/>
      <c r="HG322" s="42"/>
      <c r="HH322" s="42"/>
      <c r="HI322" s="42"/>
      <c r="HJ322" s="42"/>
      <c r="HK322" s="42"/>
      <c r="HL322" s="42"/>
      <c r="HM322" s="42"/>
      <c r="HN322" s="42"/>
      <c r="HO322" s="42"/>
      <c r="HP322" s="42"/>
      <c r="HQ322" s="42"/>
      <c r="HR322" s="42"/>
      <c r="HS322" s="42"/>
      <c r="HT322" s="42"/>
      <c r="HU322" s="42"/>
      <c r="HV322" s="42"/>
      <c r="HW322" s="42"/>
      <c r="HX322" s="42"/>
      <c r="HY322" s="42"/>
      <c r="HZ322" s="42"/>
      <c r="IA322" s="42"/>
      <c r="IB322" s="42"/>
      <c r="IC322" s="42"/>
      <c r="ID322" s="42"/>
      <c r="IE322" s="42"/>
      <c r="IF322" s="42"/>
      <c r="IG322" s="42"/>
      <c r="IH322" s="42"/>
      <c r="II322" s="42"/>
      <c r="IJ322" s="42"/>
      <c r="IK322" s="42"/>
      <c r="IL322" s="42"/>
      <c r="IM322" s="42"/>
      <c r="IN322" s="42"/>
      <c r="IO322" s="42"/>
      <c r="IP322" s="42"/>
      <c r="IQ322" s="42"/>
      <c r="IR322" s="42"/>
      <c r="IS322" s="42"/>
      <c r="IT322" s="42"/>
      <c r="IU322" s="42"/>
      <c r="IV322" s="42"/>
      <c r="IW322" s="42"/>
      <c r="IX322" s="42"/>
      <c r="IY322" s="42"/>
      <c r="IZ322" s="42"/>
      <c r="JA322" s="42"/>
      <c r="JB322" s="42"/>
      <c r="JC322" s="42"/>
      <c r="JD322" s="42"/>
      <c r="JE322" s="42"/>
      <c r="JF322" s="42"/>
      <c r="JG322" s="42"/>
      <c r="JH322" s="42"/>
      <c r="JI322" s="42"/>
      <c r="JJ322" s="42"/>
      <c r="JK322" s="42"/>
      <c r="JL322" s="42"/>
      <c r="JM322" s="42"/>
      <c r="JN322" s="42"/>
      <c r="JO322" s="42"/>
    </row>
    <row r="323" spans="1:275" s="39" customFormat="1" x14ac:dyDescent="0.2">
      <c r="A323" s="42" t="s">
        <v>372</v>
      </c>
      <c r="B323" s="42" t="s">
        <v>317</v>
      </c>
      <c r="C323" s="42" t="s">
        <v>304</v>
      </c>
      <c r="D323" s="45">
        <v>0.53464985526411601</v>
      </c>
      <c r="E323" s="45">
        <v>0.57864985526411605</v>
      </c>
      <c r="F323" s="45">
        <v>0.57864985526411605</v>
      </c>
      <c r="G323" s="67">
        <v>0.57864985526411605</v>
      </c>
      <c r="H323" s="64">
        <v>36</v>
      </c>
      <c r="I323" s="66" t="s">
        <v>76</v>
      </c>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c r="AL323" s="42"/>
      <c r="AM323" s="42"/>
      <c r="AN323" s="42"/>
      <c r="AO323" s="42"/>
      <c r="AP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2"/>
      <c r="BO323" s="42"/>
      <c r="BP323" s="42"/>
      <c r="BQ323" s="42"/>
      <c r="BR323" s="42"/>
      <c r="BS323" s="42"/>
      <c r="BT323" s="42"/>
      <c r="BU323" s="42"/>
      <c r="BV323" s="42"/>
      <c r="BW323" s="42"/>
      <c r="BX323" s="42"/>
      <c r="BY323" s="42"/>
      <c r="BZ323" s="42"/>
      <c r="CA323" s="42"/>
      <c r="CB323" s="42"/>
      <c r="CC323" s="42"/>
      <c r="CD323" s="42"/>
      <c r="CE323" s="42"/>
      <c r="CF323" s="42"/>
      <c r="CG323" s="42"/>
      <c r="CH323" s="42"/>
      <c r="CI323" s="42"/>
      <c r="CJ323" s="42"/>
      <c r="CK323" s="42"/>
      <c r="CL323" s="42"/>
      <c r="CM323" s="42"/>
      <c r="CN323" s="42"/>
      <c r="CO323" s="42"/>
      <c r="CP323" s="42"/>
      <c r="CQ323" s="42"/>
      <c r="CR323" s="42"/>
      <c r="CS323" s="42"/>
      <c r="CT323" s="42"/>
      <c r="CU323" s="42"/>
      <c r="CV323" s="42"/>
      <c r="CW323" s="42"/>
      <c r="CX323" s="42"/>
      <c r="CY323" s="42"/>
      <c r="CZ323" s="42"/>
      <c r="DA323" s="42"/>
      <c r="DB323" s="42"/>
      <c r="DC323" s="42"/>
      <c r="DD323" s="42"/>
      <c r="DE323" s="42"/>
      <c r="DF323" s="42"/>
      <c r="DG323" s="42"/>
      <c r="DH323" s="42"/>
      <c r="DI323" s="42"/>
      <c r="DJ323" s="42"/>
      <c r="DK323" s="42"/>
      <c r="DL323" s="42"/>
      <c r="DM323" s="42"/>
      <c r="DN323" s="42"/>
      <c r="DO323" s="42"/>
      <c r="DP323" s="42"/>
      <c r="DQ323" s="42"/>
      <c r="DR323" s="42"/>
      <c r="DS323" s="42"/>
      <c r="DT323" s="42"/>
      <c r="DU323" s="42"/>
      <c r="DV323" s="42"/>
      <c r="DW323" s="42"/>
      <c r="DX323" s="42"/>
      <c r="DY323" s="42"/>
      <c r="DZ323" s="42"/>
      <c r="EA323" s="42"/>
      <c r="EB323" s="42"/>
      <c r="EC323" s="42"/>
      <c r="ED323" s="42"/>
      <c r="EE323" s="42"/>
      <c r="EF323" s="42"/>
      <c r="EG323" s="42"/>
      <c r="EH323" s="42"/>
      <c r="EI323" s="42"/>
      <c r="EJ323" s="42"/>
      <c r="EK323" s="42"/>
      <c r="EL323" s="42"/>
      <c r="EM323" s="42"/>
      <c r="EN323" s="42"/>
      <c r="EO323" s="42"/>
      <c r="EP323" s="42"/>
      <c r="EQ323" s="42"/>
      <c r="ER323" s="42"/>
      <c r="ES323" s="42"/>
      <c r="ET323" s="42"/>
      <c r="EU323" s="42"/>
      <c r="EV323" s="42"/>
      <c r="EW323" s="42"/>
      <c r="EX323" s="42"/>
      <c r="EY323" s="42"/>
      <c r="EZ323" s="42"/>
      <c r="FA323" s="42"/>
      <c r="FB323" s="42"/>
      <c r="FC323" s="42"/>
      <c r="FD323" s="42"/>
      <c r="FE323" s="42"/>
      <c r="FF323" s="42"/>
      <c r="FG323" s="42"/>
      <c r="FH323" s="42"/>
      <c r="FI323" s="42"/>
      <c r="FJ323" s="42"/>
      <c r="FK323" s="42"/>
      <c r="FL323" s="42"/>
      <c r="FM323" s="42"/>
      <c r="FN323" s="42"/>
      <c r="FO323" s="42"/>
      <c r="FP323" s="42"/>
      <c r="FQ323" s="42"/>
      <c r="FR323" s="42"/>
      <c r="FS323" s="42"/>
      <c r="FT323" s="42"/>
      <c r="FU323" s="42"/>
      <c r="FV323" s="42"/>
      <c r="FW323" s="42"/>
      <c r="FX323" s="42"/>
      <c r="FY323" s="42"/>
      <c r="FZ323" s="42"/>
      <c r="GA323" s="42"/>
      <c r="GB323" s="42"/>
      <c r="GC323" s="42"/>
      <c r="GD323" s="42"/>
      <c r="GE323" s="42"/>
      <c r="GF323" s="42"/>
      <c r="GG323" s="42"/>
      <c r="GH323" s="42"/>
      <c r="GI323" s="42"/>
      <c r="GJ323" s="42"/>
      <c r="GK323" s="42"/>
      <c r="GL323" s="42"/>
      <c r="GM323" s="42"/>
      <c r="GN323" s="42"/>
      <c r="GO323" s="42"/>
      <c r="GP323" s="42"/>
      <c r="GQ323" s="42"/>
      <c r="GR323" s="42"/>
      <c r="GS323" s="42"/>
      <c r="GT323" s="42"/>
      <c r="GU323" s="42"/>
      <c r="GV323" s="42"/>
      <c r="GW323" s="42"/>
      <c r="GX323" s="42"/>
      <c r="GY323" s="42"/>
      <c r="GZ323" s="42"/>
      <c r="HA323" s="42"/>
      <c r="HB323" s="42"/>
      <c r="HC323" s="42"/>
      <c r="HD323" s="42"/>
      <c r="HE323" s="42"/>
      <c r="HF323" s="42"/>
      <c r="HG323" s="42"/>
      <c r="HH323" s="42"/>
      <c r="HI323" s="42"/>
      <c r="HJ323" s="42"/>
      <c r="HK323" s="42"/>
      <c r="HL323" s="42"/>
      <c r="HM323" s="42"/>
      <c r="HN323" s="42"/>
      <c r="HO323" s="42"/>
      <c r="HP323" s="42"/>
      <c r="HQ323" s="42"/>
      <c r="HR323" s="42"/>
      <c r="HS323" s="42"/>
      <c r="HT323" s="42"/>
      <c r="HU323" s="42"/>
      <c r="HV323" s="42"/>
      <c r="HW323" s="42"/>
      <c r="HX323" s="42"/>
      <c r="HY323" s="42"/>
      <c r="HZ323" s="42"/>
      <c r="IA323" s="42"/>
      <c r="IB323" s="42"/>
      <c r="IC323" s="42"/>
      <c r="ID323" s="42"/>
      <c r="IE323" s="42"/>
      <c r="IF323" s="42"/>
      <c r="IG323" s="42"/>
      <c r="IH323" s="42"/>
      <c r="II323" s="42"/>
      <c r="IJ323" s="42"/>
      <c r="IK323" s="42"/>
      <c r="IL323" s="42"/>
      <c r="IM323" s="42"/>
      <c r="IN323" s="42"/>
      <c r="IO323" s="42"/>
      <c r="IP323" s="42"/>
      <c r="IQ323" s="42"/>
      <c r="IR323" s="42"/>
      <c r="IS323" s="42"/>
      <c r="IT323" s="42"/>
      <c r="IU323" s="42"/>
      <c r="IV323" s="42"/>
      <c r="IW323" s="42"/>
      <c r="IX323" s="42"/>
      <c r="IY323" s="42"/>
      <c r="IZ323" s="42"/>
      <c r="JA323" s="42"/>
      <c r="JB323" s="42"/>
      <c r="JC323" s="42"/>
      <c r="JD323" s="42"/>
      <c r="JE323" s="42"/>
      <c r="JF323" s="42"/>
      <c r="JG323" s="42"/>
      <c r="JH323" s="42"/>
      <c r="JI323" s="42"/>
      <c r="JJ323" s="42"/>
      <c r="JK323" s="42"/>
      <c r="JL323" s="42"/>
      <c r="JM323" s="42"/>
      <c r="JN323" s="42"/>
      <c r="JO323" s="42"/>
    </row>
    <row r="324" spans="1:275" s="39" customFormat="1" x14ac:dyDescent="0.2">
      <c r="A324" s="42" t="s">
        <v>278</v>
      </c>
      <c r="B324" s="42" t="s">
        <v>110</v>
      </c>
      <c r="C324" s="42" t="s">
        <v>111</v>
      </c>
      <c r="D324" s="44">
        <v>0.55630302950676336</v>
      </c>
      <c r="E324" s="44">
        <v>0.57630302950676338</v>
      </c>
      <c r="F324" s="44">
        <v>0.57630302950676338</v>
      </c>
      <c r="G324" s="63">
        <v>0.57630302950676338</v>
      </c>
      <c r="H324" s="64">
        <v>52</v>
      </c>
      <c r="I324" s="65" t="s">
        <v>76</v>
      </c>
      <c r="J324" s="42" t="s">
        <v>553</v>
      </c>
      <c r="K324" s="42"/>
      <c r="L324" s="42"/>
      <c r="M324" s="42"/>
      <c r="N324" s="42"/>
      <c r="O324" s="42"/>
      <c r="P324" s="42"/>
      <c r="Q324" s="42"/>
      <c r="R324" s="42"/>
      <c r="S324" s="42"/>
      <c r="T324" s="42"/>
      <c r="U324" s="42"/>
      <c r="V324" s="42"/>
      <c r="W324" s="42"/>
      <c r="X324" s="42"/>
      <c r="Y324" s="42"/>
      <c r="Z324" s="42"/>
      <c r="AA324" s="42"/>
      <c r="AB324" s="42"/>
      <c r="AC324" s="42"/>
      <c r="AD324" s="42"/>
      <c r="AE324" s="42"/>
      <c r="AF324" s="42"/>
      <c r="AG324" s="42"/>
      <c r="AH324" s="42"/>
      <c r="AI324" s="42"/>
      <c r="AJ324" s="42"/>
      <c r="AK324" s="42"/>
      <c r="AL324" s="42"/>
      <c r="AM324" s="42"/>
      <c r="AN324" s="42"/>
      <c r="AO324" s="42"/>
      <c r="AP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2"/>
      <c r="BO324" s="42"/>
      <c r="BP324" s="42"/>
      <c r="BQ324" s="42"/>
      <c r="BR324" s="42"/>
      <c r="BS324" s="42"/>
      <c r="BT324" s="42"/>
      <c r="BU324" s="42"/>
      <c r="BV324" s="42"/>
      <c r="BW324" s="42"/>
      <c r="BX324" s="42"/>
      <c r="BY324" s="42"/>
      <c r="BZ324" s="42"/>
      <c r="CA324" s="42"/>
      <c r="CB324" s="42"/>
      <c r="CC324" s="42"/>
      <c r="CD324" s="42"/>
      <c r="CE324" s="42"/>
      <c r="CF324" s="42"/>
      <c r="CG324" s="42"/>
      <c r="CH324" s="42"/>
      <c r="CI324" s="42"/>
      <c r="CJ324" s="42"/>
      <c r="CK324" s="42"/>
      <c r="CL324" s="42"/>
      <c r="CM324" s="42"/>
      <c r="CN324" s="42"/>
      <c r="CO324" s="42"/>
      <c r="CP324" s="42"/>
      <c r="CQ324" s="42"/>
      <c r="CR324" s="42"/>
      <c r="CS324" s="42"/>
      <c r="CT324" s="42"/>
      <c r="CU324" s="42"/>
      <c r="CV324" s="42"/>
      <c r="CW324" s="42"/>
      <c r="CX324" s="42"/>
      <c r="CY324" s="42"/>
      <c r="CZ324" s="42"/>
      <c r="DA324" s="42"/>
      <c r="DB324" s="42"/>
      <c r="DC324" s="42"/>
      <c r="DD324" s="42"/>
      <c r="DE324" s="42"/>
      <c r="DF324" s="42"/>
      <c r="DG324" s="42"/>
      <c r="DH324" s="42"/>
      <c r="DI324" s="42"/>
      <c r="DJ324" s="42"/>
      <c r="DK324" s="42"/>
      <c r="DL324" s="42"/>
      <c r="DM324" s="42"/>
      <c r="DN324" s="42"/>
      <c r="DO324" s="42"/>
      <c r="DP324" s="42"/>
      <c r="DQ324" s="42"/>
      <c r="DR324" s="42"/>
      <c r="DS324" s="42"/>
      <c r="DT324" s="42"/>
      <c r="DU324" s="42"/>
      <c r="DV324" s="42"/>
      <c r="DW324" s="42"/>
      <c r="DX324" s="42"/>
      <c r="DY324" s="42"/>
      <c r="DZ324" s="42"/>
      <c r="EA324" s="42"/>
      <c r="EB324" s="42"/>
      <c r="EC324" s="42"/>
      <c r="ED324" s="42"/>
      <c r="EE324" s="42"/>
      <c r="EF324" s="42"/>
      <c r="EG324" s="42"/>
      <c r="EH324" s="42"/>
      <c r="EI324" s="42"/>
      <c r="EJ324" s="42"/>
      <c r="EK324" s="42"/>
      <c r="EL324" s="42"/>
      <c r="EM324" s="42"/>
      <c r="EN324" s="42"/>
      <c r="EO324" s="42"/>
      <c r="EP324" s="42"/>
      <c r="EQ324" s="42"/>
      <c r="ER324" s="42"/>
      <c r="ES324" s="42"/>
      <c r="ET324" s="42"/>
      <c r="EU324" s="42"/>
      <c r="EV324" s="42"/>
      <c r="EW324" s="42"/>
      <c r="EX324" s="42"/>
      <c r="EY324" s="42"/>
      <c r="EZ324" s="42"/>
      <c r="FA324" s="42"/>
      <c r="FB324" s="42"/>
      <c r="FC324" s="42"/>
      <c r="FD324" s="42"/>
      <c r="FE324" s="42"/>
      <c r="FF324" s="42"/>
      <c r="FG324" s="42"/>
      <c r="FH324" s="42"/>
      <c r="FI324" s="42"/>
      <c r="FJ324" s="42"/>
      <c r="FK324" s="42"/>
      <c r="FL324" s="42"/>
      <c r="FM324" s="42"/>
      <c r="FN324" s="42"/>
      <c r="FO324" s="42"/>
      <c r="FP324" s="42"/>
      <c r="FQ324" s="42"/>
      <c r="FR324" s="42"/>
      <c r="FS324" s="42"/>
      <c r="FT324" s="42"/>
      <c r="FU324" s="42"/>
      <c r="FV324" s="42"/>
      <c r="FW324" s="42"/>
      <c r="FX324" s="42"/>
      <c r="FY324" s="42"/>
      <c r="FZ324" s="42"/>
      <c r="GA324" s="42"/>
      <c r="GB324" s="42"/>
      <c r="GC324" s="42"/>
      <c r="GD324" s="42"/>
      <c r="GE324" s="42"/>
      <c r="GF324" s="42"/>
      <c r="GG324" s="42"/>
      <c r="GH324" s="42"/>
      <c r="GI324" s="42"/>
      <c r="GJ324" s="42"/>
      <c r="GK324" s="42"/>
      <c r="GL324" s="42"/>
      <c r="GM324" s="42"/>
      <c r="GN324" s="42"/>
      <c r="GO324" s="42"/>
      <c r="GP324" s="42"/>
      <c r="GQ324" s="42"/>
      <c r="GR324" s="42"/>
      <c r="GS324" s="42"/>
      <c r="GT324" s="42"/>
      <c r="GU324" s="42"/>
      <c r="GV324" s="42"/>
      <c r="GW324" s="42"/>
      <c r="GX324" s="42"/>
      <c r="GY324" s="42"/>
      <c r="GZ324" s="42"/>
      <c r="HA324" s="42"/>
      <c r="HB324" s="42"/>
      <c r="HC324" s="42"/>
      <c r="HD324" s="42"/>
      <c r="HE324" s="42"/>
      <c r="HF324" s="42"/>
      <c r="HG324" s="42"/>
      <c r="HH324" s="42"/>
      <c r="HI324" s="42"/>
      <c r="HJ324" s="42"/>
      <c r="HK324" s="42"/>
      <c r="HL324" s="42"/>
      <c r="HM324" s="42"/>
      <c r="HN324" s="42"/>
      <c r="HO324" s="42"/>
      <c r="HP324" s="42"/>
      <c r="HQ324" s="42"/>
      <c r="HR324" s="42"/>
      <c r="HS324" s="42"/>
      <c r="HT324" s="42"/>
      <c r="HU324" s="42"/>
      <c r="HV324" s="42"/>
      <c r="HW324" s="42"/>
      <c r="HX324" s="42"/>
      <c r="HY324" s="42"/>
      <c r="HZ324" s="42"/>
      <c r="IA324" s="42"/>
      <c r="IB324" s="42"/>
      <c r="IC324" s="42"/>
      <c r="ID324" s="42"/>
      <c r="IE324" s="42"/>
      <c r="IF324" s="42"/>
      <c r="IG324" s="42"/>
      <c r="IH324" s="42"/>
      <c r="II324" s="42"/>
      <c r="IJ324" s="42"/>
      <c r="IK324" s="42"/>
      <c r="IL324" s="42"/>
      <c r="IM324" s="42"/>
      <c r="IN324" s="42"/>
      <c r="IO324" s="42"/>
      <c r="IP324" s="42"/>
      <c r="IQ324" s="42"/>
      <c r="IR324" s="42"/>
      <c r="IS324" s="42"/>
      <c r="IT324" s="42"/>
      <c r="IU324" s="42"/>
      <c r="IV324" s="42"/>
      <c r="IW324" s="42"/>
      <c r="IX324" s="42"/>
      <c r="IY324" s="42"/>
      <c r="IZ324" s="42"/>
      <c r="JA324" s="42"/>
      <c r="JB324" s="42"/>
      <c r="JC324" s="42"/>
      <c r="JD324" s="42"/>
      <c r="JE324" s="42"/>
      <c r="JF324" s="42"/>
      <c r="JG324" s="42"/>
      <c r="JH324" s="42"/>
      <c r="JI324" s="42"/>
      <c r="JJ324" s="42"/>
      <c r="JK324" s="42"/>
      <c r="JL324" s="42"/>
      <c r="JM324" s="42"/>
      <c r="JN324" s="42"/>
      <c r="JO324" s="42"/>
    </row>
    <row r="325" spans="1:275" s="39" customFormat="1" x14ac:dyDescent="0.2">
      <c r="A325" s="42" t="s">
        <v>552</v>
      </c>
      <c r="B325" s="42" t="s">
        <v>546</v>
      </c>
      <c r="C325" s="42" t="s">
        <v>547</v>
      </c>
      <c r="D325" s="44"/>
      <c r="E325" s="44"/>
      <c r="F325" s="44"/>
      <c r="G325" s="63">
        <v>0.57589618959208588</v>
      </c>
      <c r="H325" s="64">
        <v>35</v>
      </c>
      <c r="I325" s="63" t="s">
        <v>76</v>
      </c>
      <c r="J325" s="42"/>
      <c r="K325" s="42"/>
      <c r="L325" s="42"/>
      <c r="M325" s="42"/>
      <c r="N325" s="42"/>
      <c r="O325" s="42"/>
      <c r="P325" s="42"/>
      <c r="Q325" s="42"/>
      <c r="R325" s="42"/>
      <c r="S325" s="42"/>
      <c r="T325" s="42"/>
      <c r="U325" s="42"/>
      <c r="V325" s="42"/>
      <c r="W325" s="42"/>
      <c r="X325" s="42"/>
      <c r="Y325" s="42"/>
      <c r="Z325" s="42"/>
      <c r="AA325" s="42"/>
      <c r="AB325" s="42"/>
      <c r="AC325" s="42"/>
      <c r="AD325" s="42"/>
      <c r="AE325" s="42"/>
      <c r="AF325" s="42"/>
      <c r="AG325" s="42"/>
      <c r="AH325" s="42"/>
      <c r="AI325" s="42"/>
      <c r="AJ325" s="42"/>
      <c r="AK325" s="42"/>
      <c r="AL325" s="42"/>
      <c r="AM325" s="42"/>
      <c r="AN325" s="42"/>
      <c r="AO325" s="42"/>
      <c r="AP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2"/>
      <c r="BO325" s="42"/>
      <c r="BP325" s="42"/>
      <c r="BQ325" s="42"/>
      <c r="BR325" s="42"/>
      <c r="BS325" s="42"/>
      <c r="BT325" s="42"/>
      <c r="BU325" s="42"/>
      <c r="BV325" s="42"/>
      <c r="BW325" s="42"/>
      <c r="BX325" s="42"/>
      <c r="BY325" s="42"/>
      <c r="BZ325" s="42"/>
      <c r="CA325" s="42"/>
      <c r="CB325" s="42"/>
      <c r="CC325" s="42"/>
      <c r="CD325" s="42"/>
      <c r="CE325" s="42"/>
      <c r="CF325" s="42"/>
      <c r="CG325" s="42"/>
      <c r="CH325" s="42"/>
      <c r="CI325" s="42"/>
      <c r="CJ325" s="42"/>
      <c r="CK325" s="42"/>
      <c r="CL325" s="42"/>
      <c r="CM325" s="42"/>
      <c r="CN325" s="42"/>
      <c r="CO325" s="42"/>
      <c r="CP325" s="42"/>
      <c r="CQ325" s="42"/>
      <c r="CR325" s="42"/>
      <c r="CS325" s="42"/>
      <c r="CT325" s="42"/>
      <c r="CU325" s="42"/>
      <c r="CV325" s="42"/>
      <c r="CW325" s="42"/>
      <c r="CX325" s="42"/>
      <c r="CY325" s="42"/>
      <c r="CZ325" s="42"/>
      <c r="DA325" s="42"/>
      <c r="DB325" s="42"/>
      <c r="DC325" s="42"/>
      <c r="DD325" s="42"/>
      <c r="DE325" s="42"/>
      <c r="DF325" s="42"/>
      <c r="DG325" s="42"/>
      <c r="DH325" s="42"/>
      <c r="DI325" s="42"/>
      <c r="DJ325" s="42"/>
      <c r="DK325" s="42"/>
      <c r="DL325" s="42"/>
      <c r="DM325" s="42"/>
      <c r="DN325" s="42"/>
      <c r="DO325" s="42"/>
      <c r="DP325" s="42"/>
      <c r="DQ325" s="42"/>
      <c r="DR325" s="42"/>
      <c r="DS325" s="42"/>
      <c r="DT325" s="42"/>
      <c r="DU325" s="42"/>
      <c r="DV325" s="42"/>
      <c r="DW325" s="42"/>
      <c r="DX325" s="42"/>
      <c r="DY325" s="42"/>
      <c r="DZ325" s="42"/>
      <c r="EA325" s="42"/>
      <c r="EB325" s="42"/>
      <c r="EC325" s="42"/>
      <c r="ED325" s="42"/>
      <c r="EE325" s="42"/>
      <c r="EF325" s="42"/>
      <c r="EG325" s="42"/>
      <c r="EH325" s="42"/>
      <c r="EI325" s="42"/>
      <c r="EJ325" s="42"/>
      <c r="EK325" s="42"/>
      <c r="EL325" s="42"/>
      <c r="EM325" s="42"/>
      <c r="EN325" s="42"/>
      <c r="EO325" s="42"/>
      <c r="EP325" s="42"/>
      <c r="EQ325" s="42"/>
      <c r="ER325" s="42"/>
      <c r="ES325" s="42"/>
      <c r="ET325" s="42"/>
      <c r="EU325" s="42"/>
      <c r="EV325" s="42"/>
      <c r="EW325" s="42"/>
      <c r="EX325" s="42"/>
      <c r="EY325" s="42"/>
      <c r="EZ325" s="42"/>
      <c r="FA325" s="42"/>
      <c r="FB325" s="42"/>
      <c r="FC325" s="42"/>
      <c r="FD325" s="42"/>
      <c r="FE325" s="42"/>
      <c r="FF325" s="42"/>
      <c r="FG325" s="42"/>
      <c r="FH325" s="42"/>
      <c r="FI325" s="42"/>
      <c r="FJ325" s="42"/>
      <c r="FK325" s="42"/>
      <c r="FL325" s="42"/>
      <c r="FM325" s="42"/>
      <c r="FN325" s="42"/>
      <c r="FO325" s="42"/>
      <c r="FP325" s="42"/>
      <c r="FQ325" s="42"/>
      <c r="FR325" s="42"/>
      <c r="FS325" s="42"/>
      <c r="FT325" s="42"/>
      <c r="FU325" s="42"/>
      <c r="FV325" s="42"/>
      <c r="FW325" s="42"/>
      <c r="FX325" s="42"/>
      <c r="FY325" s="42"/>
      <c r="FZ325" s="42"/>
      <c r="GA325" s="42"/>
      <c r="GB325" s="42"/>
      <c r="GC325" s="42"/>
      <c r="GD325" s="42"/>
      <c r="GE325" s="42"/>
      <c r="GF325" s="42"/>
      <c r="GG325" s="42"/>
      <c r="GH325" s="42"/>
      <c r="GI325" s="42"/>
      <c r="GJ325" s="42"/>
      <c r="GK325" s="42"/>
      <c r="GL325" s="42"/>
      <c r="GM325" s="42"/>
      <c r="GN325" s="42"/>
      <c r="GO325" s="42"/>
      <c r="GP325" s="42"/>
      <c r="GQ325" s="42"/>
      <c r="GR325" s="42"/>
      <c r="GS325" s="42"/>
      <c r="GT325" s="42"/>
      <c r="GU325" s="42"/>
      <c r="GV325" s="42"/>
      <c r="GW325" s="42"/>
      <c r="GX325" s="42"/>
      <c r="GY325" s="42"/>
      <c r="GZ325" s="42"/>
      <c r="HA325" s="42"/>
      <c r="HB325" s="42"/>
      <c r="HC325" s="42"/>
      <c r="HD325" s="42"/>
      <c r="HE325" s="42"/>
      <c r="HF325" s="42"/>
      <c r="HG325" s="42"/>
      <c r="HH325" s="42"/>
      <c r="HI325" s="42"/>
      <c r="HJ325" s="42"/>
      <c r="HK325" s="42"/>
      <c r="HL325" s="42"/>
      <c r="HM325" s="42"/>
      <c r="HN325" s="42"/>
      <c r="HO325" s="42"/>
      <c r="HP325" s="42"/>
      <c r="HQ325" s="42"/>
      <c r="HR325" s="42"/>
      <c r="HS325" s="42"/>
      <c r="HT325" s="42"/>
      <c r="HU325" s="42"/>
      <c r="HV325" s="42"/>
      <c r="HW325" s="42"/>
      <c r="HX325" s="42"/>
      <c r="HY325" s="42"/>
      <c r="HZ325" s="42"/>
      <c r="IA325" s="42"/>
      <c r="IB325" s="42"/>
      <c r="IC325" s="42"/>
      <c r="ID325" s="42"/>
      <c r="IE325" s="42"/>
      <c r="IF325" s="42"/>
      <c r="IG325" s="42"/>
      <c r="IH325" s="42"/>
      <c r="II325" s="42"/>
      <c r="IJ325" s="42"/>
      <c r="IK325" s="42"/>
      <c r="IL325" s="42"/>
      <c r="IM325" s="42"/>
      <c r="IN325" s="42"/>
      <c r="IO325" s="42"/>
      <c r="IP325" s="42"/>
      <c r="IQ325" s="42"/>
      <c r="IR325" s="42"/>
      <c r="IS325" s="42"/>
      <c r="IT325" s="42"/>
      <c r="IU325" s="42"/>
      <c r="IV325" s="42"/>
      <c r="IW325" s="42"/>
      <c r="IX325" s="42"/>
      <c r="IY325" s="42"/>
      <c r="IZ325" s="42"/>
      <c r="JA325" s="42"/>
      <c r="JB325" s="42"/>
      <c r="JC325" s="42"/>
      <c r="JD325" s="42"/>
      <c r="JE325" s="42"/>
      <c r="JF325" s="42"/>
      <c r="JG325" s="42"/>
      <c r="JH325" s="42"/>
      <c r="JI325" s="42"/>
      <c r="JJ325" s="42"/>
      <c r="JK325" s="42"/>
      <c r="JL325" s="42"/>
      <c r="JM325" s="42"/>
      <c r="JN325" s="42"/>
      <c r="JO325" s="42"/>
    </row>
    <row r="326" spans="1:275" s="39" customFormat="1" x14ac:dyDescent="0.2">
      <c r="A326" s="42" t="s">
        <v>372</v>
      </c>
      <c r="B326" s="42" t="s">
        <v>302</v>
      </c>
      <c r="C326" s="42" t="s">
        <v>40</v>
      </c>
      <c r="D326" s="45">
        <v>0.56652898265815166</v>
      </c>
      <c r="E326" s="45">
        <v>0.57552898265815167</v>
      </c>
      <c r="F326" s="45">
        <v>0.57552898265815167</v>
      </c>
      <c r="G326" s="67">
        <v>0.57552898265815167</v>
      </c>
      <c r="H326" s="64">
        <v>37</v>
      </c>
      <c r="I326" s="66" t="s">
        <v>76</v>
      </c>
      <c r="J326" s="42"/>
      <c r="K326" s="42"/>
      <c r="L326" s="42"/>
      <c r="M326" s="42"/>
      <c r="N326" s="42"/>
      <c r="O326" s="42"/>
      <c r="P326" s="42"/>
      <c r="Q326" s="42"/>
      <c r="R326" s="42"/>
      <c r="S326" s="42"/>
      <c r="T326" s="42"/>
      <c r="U326" s="42"/>
      <c r="V326" s="42"/>
      <c r="W326" s="42"/>
      <c r="X326" s="42"/>
      <c r="Y326" s="42"/>
      <c r="Z326" s="42"/>
      <c r="AA326" s="42"/>
      <c r="AB326" s="42"/>
      <c r="AC326" s="42"/>
      <c r="AD326" s="42"/>
      <c r="AE326" s="42"/>
      <c r="AF326" s="42"/>
      <c r="AG326" s="42"/>
      <c r="AH326" s="42"/>
      <c r="AI326" s="42"/>
      <c r="AJ326" s="42"/>
      <c r="AK326" s="42"/>
      <c r="AL326" s="42"/>
      <c r="AM326" s="42"/>
      <c r="AN326" s="42"/>
      <c r="AO326" s="42"/>
      <c r="AP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2"/>
      <c r="BO326" s="42"/>
      <c r="BP326" s="42"/>
      <c r="BQ326" s="42"/>
      <c r="BR326" s="42"/>
      <c r="BS326" s="42"/>
      <c r="BT326" s="42"/>
      <c r="BU326" s="42"/>
      <c r="BV326" s="42"/>
      <c r="BW326" s="42"/>
      <c r="BX326" s="42"/>
      <c r="BY326" s="42"/>
      <c r="BZ326" s="42"/>
      <c r="CA326" s="42"/>
      <c r="CB326" s="42"/>
      <c r="CC326" s="42"/>
      <c r="CD326" s="42"/>
      <c r="CE326" s="42"/>
      <c r="CF326" s="42"/>
      <c r="CG326" s="42"/>
      <c r="CH326" s="42"/>
      <c r="CI326" s="42"/>
      <c r="CJ326" s="42"/>
      <c r="CK326" s="42"/>
      <c r="CL326" s="42"/>
      <c r="CM326" s="42"/>
      <c r="CN326" s="42"/>
      <c r="CO326" s="42"/>
      <c r="CP326" s="42"/>
      <c r="CQ326" s="42"/>
      <c r="CR326" s="42"/>
      <c r="CS326" s="42"/>
      <c r="CT326" s="42"/>
      <c r="CU326" s="42"/>
      <c r="CV326" s="42"/>
      <c r="CW326" s="42"/>
      <c r="CX326" s="42"/>
      <c r="CY326" s="42"/>
      <c r="CZ326" s="42"/>
      <c r="DA326" s="42"/>
      <c r="DB326" s="42"/>
      <c r="DC326" s="42"/>
      <c r="DD326" s="42"/>
      <c r="DE326" s="42"/>
      <c r="DF326" s="42"/>
      <c r="DG326" s="42"/>
      <c r="DH326" s="42"/>
      <c r="DI326" s="42"/>
      <c r="DJ326" s="42"/>
      <c r="DK326" s="42"/>
      <c r="DL326" s="42"/>
      <c r="DM326" s="42"/>
      <c r="DN326" s="42"/>
      <c r="DO326" s="42"/>
      <c r="DP326" s="42"/>
      <c r="DQ326" s="42"/>
      <c r="DR326" s="42"/>
      <c r="DS326" s="42"/>
      <c r="DT326" s="42"/>
      <c r="DU326" s="42"/>
      <c r="DV326" s="42"/>
      <c r="DW326" s="42"/>
      <c r="DX326" s="42"/>
      <c r="DY326" s="42"/>
      <c r="DZ326" s="42"/>
      <c r="EA326" s="42"/>
      <c r="EB326" s="42"/>
      <c r="EC326" s="42"/>
      <c r="ED326" s="42"/>
      <c r="EE326" s="42"/>
      <c r="EF326" s="42"/>
      <c r="EG326" s="42"/>
      <c r="EH326" s="42"/>
      <c r="EI326" s="42"/>
      <c r="EJ326" s="42"/>
      <c r="EK326" s="42"/>
      <c r="EL326" s="42"/>
      <c r="EM326" s="42"/>
      <c r="EN326" s="42"/>
      <c r="EO326" s="42"/>
      <c r="EP326" s="42"/>
      <c r="EQ326" s="42"/>
      <c r="ER326" s="42"/>
      <c r="ES326" s="42"/>
      <c r="ET326" s="42"/>
      <c r="EU326" s="42"/>
      <c r="EV326" s="42"/>
      <c r="EW326" s="42"/>
      <c r="EX326" s="42"/>
      <c r="EY326" s="42"/>
      <c r="EZ326" s="42"/>
      <c r="FA326" s="42"/>
      <c r="FB326" s="42"/>
      <c r="FC326" s="42"/>
      <c r="FD326" s="42"/>
      <c r="FE326" s="42"/>
      <c r="FF326" s="42"/>
      <c r="FG326" s="42"/>
      <c r="FH326" s="42"/>
      <c r="FI326" s="42"/>
      <c r="FJ326" s="42"/>
      <c r="FK326" s="42"/>
      <c r="FL326" s="42"/>
      <c r="FM326" s="42"/>
      <c r="FN326" s="42"/>
      <c r="FO326" s="42"/>
      <c r="FP326" s="42"/>
      <c r="FQ326" s="42"/>
      <c r="FR326" s="42"/>
      <c r="FS326" s="42"/>
      <c r="FT326" s="42"/>
      <c r="FU326" s="42"/>
      <c r="FV326" s="42"/>
      <c r="FW326" s="42"/>
      <c r="FX326" s="42"/>
      <c r="FY326" s="42"/>
      <c r="FZ326" s="42"/>
      <c r="GA326" s="42"/>
      <c r="GB326" s="42"/>
      <c r="GC326" s="42"/>
      <c r="GD326" s="42"/>
      <c r="GE326" s="42"/>
      <c r="GF326" s="42"/>
      <c r="GG326" s="42"/>
      <c r="GH326" s="42"/>
      <c r="GI326" s="42"/>
      <c r="GJ326" s="42"/>
      <c r="GK326" s="42"/>
      <c r="GL326" s="42"/>
      <c r="GM326" s="42"/>
      <c r="GN326" s="42"/>
      <c r="GO326" s="42"/>
      <c r="GP326" s="42"/>
      <c r="GQ326" s="42"/>
      <c r="GR326" s="42"/>
      <c r="GS326" s="42"/>
      <c r="GT326" s="42"/>
      <c r="GU326" s="42"/>
      <c r="GV326" s="42"/>
      <c r="GW326" s="42"/>
      <c r="GX326" s="42"/>
      <c r="GY326" s="42"/>
      <c r="GZ326" s="42"/>
      <c r="HA326" s="42"/>
      <c r="HB326" s="42"/>
      <c r="HC326" s="42"/>
      <c r="HD326" s="42"/>
      <c r="HE326" s="42"/>
      <c r="HF326" s="42"/>
      <c r="HG326" s="42"/>
      <c r="HH326" s="42"/>
      <c r="HI326" s="42"/>
      <c r="HJ326" s="42"/>
      <c r="HK326" s="42"/>
      <c r="HL326" s="42"/>
      <c r="HM326" s="42"/>
      <c r="HN326" s="42"/>
      <c r="HO326" s="42"/>
      <c r="HP326" s="42"/>
      <c r="HQ326" s="42"/>
      <c r="HR326" s="42"/>
      <c r="HS326" s="42"/>
      <c r="HT326" s="42"/>
      <c r="HU326" s="42"/>
      <c r="HV326" s="42"/>
      <c r="HW326" s="42"/>
      <c r="HX326" s="42"/>
      <c r="HY326" s="42"/>
      <c r="HZ326" s="42"/>
      <c r="IA326" s="42"/>
      <c r="IB326" s="42"/>
      <c r="IC326" s="42"/>
      <c r="ID326" s="42"/>
      <c r="IE326" s="42"/>
      <c r="IF326" s="42"/>
      <c r="IG326" s="42"/>
      <c r="IH326" s="42"/>
      <c r="II326" s="42"/>
      <c r="IJ326" s="42"/>
      <c r="IK326" s="42"/>
      <c r="IL326" s="42"/>
      <c r="IM326" s="42"/>
      <c r="IN326" s="42"/>
      <c r="IO326" s="42"/>
      <c r="IP326" s="42"/>
      <c r="IQ326" s="42"/>
      <c r="IR326" s="42"/>
      <c r="IS326" s="42"/>
      <c r="IT326" s="42"/>
      <c r="IU326" s="42"/>
      <c r="IV326" s="42"/>
      <c r="IW326" s="42"/>
      <c r="IX326" s="42"/>
      <c r="IY326" s="42"/>
      <c r="IZ326" s="42"/>
      <c r="JA326" s="42"/>
      <c r="JB326" s="42"/>
      <c r="JC326" s="42"/>
      <c r="JD326" s="42"/>
      <c r="JE326" s="42"/>
      <c r="JF326" s="42"/>
      <c r="JG326" s="42"/>
      <c r="JH326" s="42"/>
      <c r="JI326" s="42"/>
      <c r="JJ326" s="42"/>
      <c r="JK326" s="42"/>
      <c r="JL326" s="42"/>
      <c r="JM326" s="42"/>
      <c r="JN326" s="42"/>
      <c r="JO326" s="42"/>
    </row>
    <row r="327" spans="1:275" s="39" customFormat="1" x14ac:dyDescent="0.2">
      <c r="A327" s="40" t="s">
        <v>682</v>
      </c>
      <c r="B327" s="40" t="s">
        <v>599</v>
      </c>
      <c r="C327" s="40" t="s">
        <v>531</v>
      </c>
      <c r="D327" s="43"/>
      <c r="E327" s="43"/>
      <c r="F327" s="43"/>
      <c r="G327" s="84">
        <v>0.57474027848830345</v>
      </c>
      <c r="H327" s="83">
        <v>47</v>
      </c>
      <c r="I327" s="60" t="s">
        <v>76</v>
      </c>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c r="BG327" s="40"/>
      <c r="BH327" s="40"/>
      <c r="BI327" s="40"/>
      <c r="BJ327" s="40"/>
      <c r="BK327" s="40"/>
      <c r="BL327" s="40"/>
      <c r="BM327" s="40"/>
      <c r="BN327" s="40"/>
      <c r="BO327" s="40"/>
      <c r="BP327" s="40"/>
      <c r="BQ327" s="40"/>
      <c r="BR327" s="40"/>
      <c r="BS327" s="40"/>
      <c r="BT327" s="40"/>
      <c r="BU327" s="40"/>
      <c r="BV327" s="40"/>
      <c r="BW327" s="40"/>
      <c r="BX327" s="40"/>
      <c r="BY327" s="40"/>
      <c r="BZ327" s="40"/>
      <c r="CA327" s="40"/>
      <c r="CB327" s="40"/>
      <c r="CC327" s="40"/>
      <c r="CD327" s="40"/>
      <c r="CE327" s="40"/>
      <c r="CF327" s="40"/>
      <c r="CG327" s="40"/>
      <c r="CH327" s="40"/>
      <c r="CI327" s="40"/>
      <c r="CJ327" s="40"/>
      <c r="CK327" s="40"/>
      <c r="CL327" s="40"/>
      <c r="CM327" s="40"/>
      <c r="CN327" s="40"/>
      <c r="CO327" s="40"/>
      <c r="CP327" s="40"/>
      <c r="CQ327" s="40"/>
      <c r="CR327" s="40"/>
      <c r="CS327" s="40"/>
      <c r="CT327" s="40"/>
      <c r="CU327" s="40"/>
      <c r="CV327" s="40"/>
      <c r="CW327" s="40"/>
      <c r="CX327" s="40"/>
      <c r="CY327" s="40"/>
      <c r="CZ327" s="40"/>
      <c r="DA327" s="40"/>
      <c r="DB327" s="40"/>
      <c r="DC327" s="40"/>
      <c r="DD327" s="40"/>
      <c r="DE327" s="40"/>
      <c r="DF327" s="40"/>
      <c r="DG327" s="40"/>
      <c r="DH327" s="40"/>
      <c r="DI327" s="40"/>
      <c r="DJ327" s="40"/>
      <c r="DK327" s="40"/>
      <c r="DL327" s="40"/>
      <c r="DM327" s="40"/>
      <c r="DN327" s="40"/>
      <c r="DO327" s="40"/>
      <c r="DP327" s="40"/>
      <c r="DQ327" s="40"/>
      <c r="DR327" s="40"/>
      <c r="DS327" s="40"/>
      <c r="DT327" s="40"/>
      <c r="DU327" s="40"/>
      <c r="DV327" s="40"/>
      <c r="DW327" s="40"/>
      <c r="DX327" s="40"/>
      <c r="DY327" s="40"/>
      <c r="DZ327" s="40"/>
      <c r="EA327" s="40"/>
      <c r="EB327" s="40"/>
      <c r="EC327" s="40"/>
      <c r="ED327" s="40"/>
      <c r="EE327" s="40"/>
      <c r="EF327" s="40"/>
      <c r="EG327" s="40"/>
      <c r="EH327" s="40"/>
      <c r="EI327" s="40"/>
      <c r="EJ327" s="40"/>
      <c r="EK327" s="40"/>
      <c r="EL327" s="40"/>
      <c r="EM327" s="40"/>
      <c r="EN327" s="40"/>
      <c r="EO327" s="40"/>
      <c r="EP327" s="40"/>
      <c r="EQ327" s="40"/>
      <c r="ER327" s="40"/>
      <c r="ES327" s="40"/>
      <c r="ET327" s="40"/>
      <c r="EU327" s="40"/>
      <c r="EV327" s="40"/>
      <c r="EW327" s="40"/>
      <c r="EX327" s="40"/>
      <c r="EY327" s="40"/>
      <c r="EZ327" s="40"/>
      <c r="FA327" s="40"/>
      <c r="FB327" s="40"/>
      <c r="FC327" s="40"/>
      <c r="FD327" s="40"/>
      <c r="FE327" s="40"/>
      <c r="FF327" s="40"/>
      <c r="FG327" s="40"/>
      <c r="FH327" s="40"/>
      <c r="FI327" s="40"/>
      <c r="FJ327" s="40"/>
      <c r="FK327" s="40"/>
      <c r="FL327" s="40"/>
      <c r="FM327" s="40"/>
      <c r="FN327" s="40"/>
      <c r="FO327" s="40"/>
      <c r="FP327" s="40"/>
      <c r="FQ327" s="40"/>
      <c r="FR327" s="40"/>
      <c r="FS327" s="40"/>
      <c r="FT327" s="40"/>
      <c r="FU327" s="40"/>
      <c r="FV327" s="40"/>
      <c r="FW327" s="40"/>
      <c r="FX327" s="40"/>
      <c r="FY327" s="40"/>
      <c r="FZ327" s="40"/>
      <c r="GA327" s="40"/>
      <c r="GB327" s="40"/>
      <c r="GC327" s="40"/>
      <c r="GD327" s="40"/>
      <c r="GE327" s="40"/>
      <c r="GF327" s="40"/>
      <c r="GG327" s="40"/>
      <c r="GH327" s="40"/>
      <c r="GI327" s="40"/>
      <c r="GJ327" s="40"/>
      <c r="GK327" s="40"/>
      <c r="GL327" s="40"/>
      <c r="GM327" s="40"/>
      <c r="GN327" s="40"/>
      <c r="GO327" s="40"/>
      <c r="GP327" s="40"/>
      <c r="GQ327" s="40"/>
      <c r="GR327" s="40"/>
      <c r="GS327" s="40"/>
      <c r="GT327" s="40"/>
      <c r="GU327" s="40"/>
      <c r="GV327" s="40"/>
      <c r="GW327" s="40"/>
      <c r="GX327" s="40"/>
      <c r="GY327" s="40"/>
      <c r="GZ327" s="40"/>
      <c r="HA327" s="40"/>
      <c r="HB327" s="40"/>
      <c r="HC327" s="40"/>
      <c r="HD327" s="40"/>
      <c r="HE327" s="40"/>
      <c r="HF327" s="40"/>
      <c r="HG327" s="40"/>
      <c r="HH327" s="40"/>
      <c r="HI327" s="40"/>
      <c r="HJ327" s="40"/>
      <c r="HK327" s="40"/>
      <c r="HL327" s="40"/>
      <c r="HM327" s="40"/>
      <c r="HN327" s="40"/>
      <c r="HO327" s="40"/>
      <c r="HP327" s="40"/>
      <c r="HQ327" s="40"/>
      <c r="HR327" s="40"/>
      <c r="HS327" s="40"/>
      <c r="HT327" s="40"/>
      <c r="HU327" s="40"/>
      <c r="HV327" s="40"/>
      <c r="HW327" s="40"/>
      <c r="HX327" s="40"/>
      <c r="HY327" s="40"/>
      <c r="HZ327" s="40"/>
      <c r="IA327" s="40"/>
      <c r="IB327" s="40"/>
      <c r="IC327" s="40"/>
      <c r="ID327" s="40"/>
      <c r="IE327" s="40"/>
      <c r="IF327" s="40"/>
      <c r="IG327" s="40"/>
      <c r="IH327" s="40"/>
      <c r="II327" s="40"/>
      <c r="IJ327" s="40"/>
      <c r="IK327" s="40"/>
      <c r="IL327" s="40"/>
      <c r="IM327" s="40"/>
      <c r="IN327" s="40"/>
      <c r="IO327" s="40"/>
      <c r="IP327" s="40"/>
      <c r="IQ327" s="40"/>
      <c r="IR327" s="40"/>
      <c r="IS327" s="40"/>
      <c r="IT327" s="40"/>
      <c r="IU327" s="40"/>
      <c r="IV327" s="40"/>
      <c r="IW327" s="40"/>
      <c r="IX327" s="40"/>
      <c r="IY327" s="40"/>
      <c r="IZ327" s="40"/>
      <c r="JA327" s="40"/>
      <c r="JB327" s="40"/>
      <c r="JC327" s="40"/>
      <c r="JD327" s="40"/>
      <c r="JE327" s="40"/>
      <c r="JF327" s="40"/>
      <c r="JG327" s="40"/>
      <c r="JH327" s="40"/>
      <c r="JI327" s="40"/>
      <c r="JJ327" s="40"/>
      <c r="JK327" s="40"/>
      <c r="JL327" s="40"/>
      <c r="JM327" s="40"/>
      <c r="JN327" s="40"/>
      <c r="JO327" s="40"/>
    </row>
    <row r="328" spans="1:275" s="39" customFormat="1" x14ac:dyDescent="0.2">
      <c r="A328" s="42" t="s">
        <v>372</v>
      </c>
      <c r="B328" s="42" t="s">
        <v>323</v>
      </c>
      <c r="C328" s="42" t="s">
        <v>105</v>
      </c>
      <c r="D328" s="45">
        <v>0.54219322683291127</v>
      </c>
      <c r="E328" s="45">
        <v>0.57469322683291124</v>
      </c>
      <c r="F328" s="45">
        <v>0.57469322683291124</v>
      </c>
      <c r="G328" s="67">
        <v>0.57469322683291124</v>
      </c>
      <c r="H328" s="64">
        <v>38</v>
      </c>
      <c r="I328" s="66" t="s">
        <v>76</v>
      </c>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c r="IF328" s="42"/>
      <c r="IG328" s="42"/>
      <c r="IH328" s="42"/>
      <c r="II328" s="42"/>
      <c r="IJ328" s="42"/>
      <c r="IK328" s="42"/>
      <c r="IL328" s="42"/>
      <c r="IM328" s="42"/>
      <c r="IN328" s="42"/>
      <c r="IO328" s="42"/>
      <c r="IP328" s="42"/>
      <c r="IQ328" s="42"/>
      <c r="IR328" s="42"/>
      <c r="IS328" s="42"/>
      <c r="IT328" s="42"/>
      <c r="IU328" s="42"/>
      <c r="IV328" s="42"/>
      <c r="IW328" s="42"/>
      <c r="IX328" s="42"/>
      <c r="IY328" s="42"/>
      <c r="IZ328" s="42"/>
      <c r="JA328" s="42"/>
      <c r="JB328" s="42"/>
      <c r="JC328" s="42"/>
      <c r="JD328" s="42"/>
      <c r="JE328" s="42"/>
      <c r="JF328" s="42"/>
      <c r="JG328" s="42"/>
      <c r="JH328" s="42"/>
      <c r="JI328" s="42"/>
      <c r="JJ328" s="42"/>
      <c r="JK328" s="42"/>
      <c r="JL328" s="42"/>
      <c r="JM328" s="42"/>
      <c r="JN328" s="42"/>
      <c r="JO328" s="42"/>
    </row>
    <row r="329" spans="1:275" s="39" customFormat="1" x14ac:dyDescent="0.2">
      <c r="A329" s="42" t="s">
        <v>278</v>
      </c>
      <c r="B329" s="42" t="s">
        <v>144</v>
      </c>
      <c r="C329" s="42" t="s">
        <v>145</v>
      </c>
      <c r="D329" s="44">
        <v>0.5728115302029495</v>
      </c>
      <c r="E329" s="44">
        <v>0.5728115302029495</v>
      </c>
      <c r="F329" s="44">
        <v>0.5728115302029495</v>
      </c>
      <c r="G329" s="63">
        <v>0.5728115302029495</v>
      </c>
      <c r="H329" s="64">
        <v>53</v>
      </c>
      <c r="I329" s="65" t="s">
        <v>76</v>
      </c>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c r="IF329" s="42"/>
      <c r="IG329" s="42"/>
      <c r="IH329" s="42"/>
      <c r="II329" s="42"/>
      <c r="IJ329" s="42"/>
      <c r="IK329" s="42"/>
      <c r="IL329" s="42"/>
      <c r="IM329" s="42"/>
      <c r="IN329" s="42"/>
      <c r="IO329" s="42"/>
      <c r="IP329" s="42"/>
      <c r="IQ329" s="42"/>
      <c r="IR329" s="42"/>
      <c r="IS329" s="42"/>
      <c r="IT329" s="42"/>
      <c r="IU329" s="42"/>
      <c r="IV329" s="42"/>
      <c r="IW329" s="42"/>
      <c r="IX329" s="42"/>
      <c r="IY329" s="42"/>
      <c r="IZ329" s="42"/>
      <c r="JA329" s="42"/>
      <c r="JB329" s="42"/>
      <c r="JC329" s="42"/>
      <c r="JD329" s="42"/>
      <c r="JE329" s="42"/>
      <c r="JF329" s="42"/>
      <c r="JG329" s="42"/>
      <c r="JH329" s="42"/>
      <c r="JI329" s="42"/>
      <c r="JJ329" s="42"/>
      <c r="JK329" s="42"/>
      <c r="JL329" s="42"/>
      <c r="JM329" s="42"/>
      <c r="JN329" s="42"/>
      <c r="JO329" s="42"/>
    </row>
    <row r="330" spans="1:275" s="39" customFormat="1" x14ac:dyDescent="0.2">
      <c r="A330" s="42" t="s">
        <v>472</v>
      </c>
      <c r="B330" s="42" t="s">
        <v>170</v>
      </c>
      <c r="C330" s="42" t="s">
        <v>465</v>
      </c>
      <c r="D330" s="44"/>
      <c r="E330" s="44"/>
      <c r="F330" s="44"/>
      <c r="G330" s="63">
        <v>0.57112179862126311</v>
      </c>
      <c r="H330" s="64">
        <v>21</v>
      </c>
      <c r="I330" s="63" t="s">
        <v>76</v>
      </c>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c r="IF330" s="42"/>
      <c r="IG330" s="42"/>
      <c r="IH330" s="42"/>
      <c r="II330" s="42"/>
      <c r="IJ330" s="42"/>
      <c r="IK330" s="42"/>
      <c r="IL330" s="42"/>
      <c r="IM330" s="42"/>
      <c r="IN330" s="42"/>
      <c r="IO330" s="42"/>
      <c r="IP330" s="42"/>
      <c r="IQ330" s="42"/>
      <c r="IR330" s="42"/>
      <c r="IS330" s="42"/>
      <c r="IT330" s="42"/>
      <c r="IU330" s="42"/>
      <c r="IV330" s="42"/>
      <c r="IW330" s="42"/>
      <c r="IX330" s="42"/>
      <c r="IY330" s="42"/>
      <c r="IZ330" s="42"/>
      <c r="JA330" s="42"/>
      <c r="JB330" s="42"/>
      <c r="JC330" s="42"/>
      <c r="JD330" s="42"/>
      <c r="JE330" s="42"/>
      <c r="JF330" s="42"/>
      <c r="JG330" s="42"/>
      <c r="JH330" s="42"/>
      <c r="JI330" s="42"/>
      <c r="JJ330" s="42"/>
      <c r="JK330" s="42"/>
      <c r="JL330" s="42"/>
      <c r="JM330" s="42"/>
      <c r="JN330" s="42"/>
      <c r="JO330" s="42"/>
    </row>
    <row r="331" spans="1:275" s="39" customFormat="1" x14ac:dyDescent="0.2">
      <c r="A331" s="42" t="s">
        <v>552</v>
      </c>
      <c r="B331" s="42" t="s">
        <v>513</v>
      </c>
      <c r="C331" s="42" t="s">
        <v>514</v>
      </c>
      <c r="D331" s="44"/>
      <c r="E331" s="44"/>
      <c r="F331" s="44"/>
      <c r="G331" s="63">
        <v>0.57010963828240224</v>
      </c>
      <c r="H331" s="64">
        <v>36</v>
      </c>
      <c r="I331" s="63" t="s">
        <v>76</v>
      </c>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c r="IF331" s="42"/>
      <c r="IG331" s="42"/>
      <c r="IH331" s="42"/>
      <c r="II331" s="42"/>
      <c r="IJ331" s="42"/>
      <c r="IK331" s="42"/>
      <c r="IL331" s="42"/>
      <c r="IM331" s="42"/>
      <c r="IN331" s="42"/>
      <c r="IO331" s="42"/>
      <c r="IP331" s="42"/>
      <c r="IQ331" s="42"/>
      <c r="IR331" s="42"/>
      <c r="IS331" s="42"/>
      <c r="IT331" s="42"/>
      <c r="IU331" s="42"/>
      <c r="IV331" s="42"/>
      <c r="IW331" s="42"/>
      <c r="IX331" s="42"/>
      <c r="IY331" s="42"/>
      <c r="IZ331" s="42"/>
      <c r="JA331" s="42"/>
      <c r="JB331" s="42"/>
      <c r="JC331" s="42"/>
      <c r="JD331" s="42"/>
      <c r="JE331" s="42"/>
      <c r="JF331" s="42"/>
      <c r="JG331" s="42"/>
      <c r="JH331" s="42"/>
      <c r="JI331" s="42"/>
      <c r="JJ331" s="42"/>
      <c r="JK331" s="42"/>
      <c r="JL331" s="42"/>
      <c r="JM331" s="42"/>
      <c r="JN331" s="42"/>
      <c r="JO331" s="42"/>
    </row>
    <row r="332" spans="1:275" s="39" customFormat="1" x14ac:dyDescent="0.2">
      <c r="A332" s="42" t="s">
        <v>419</v>
      </c>
      <c r="B332" s="44" t="s">
        <v>404</v>
      </c>
      <c r="C332" s="44" t="s">
        <v>158</v>
      </c>
      <c r="D332" s="44">
        <v>0.56696141561440361</v>
      </c>
      <c r="E332" s="44">
        <v>0.56696141561440361</v>
      </c>
      <c r="F332" s="44">
        <v>0.56696141561440361</v>
      </c>
      <c r="G332" s="63">
        <v>0.56696141561440361</v>
      </c>
      <c r="H332" s="64">
        <v>23</v>
      </c>
      <c r="I332" s="66" t="s">
        <v>76</v>
      </c>
      <c r="J332" s="42"/>
      <c r="K332" s="42"/>
      <c r="L332" s="42"/>
      <c r="M332" s="42"/>
      <c r="N332" s="42"/>
      <c r="O332" s="42"/>
      <c r="P332" s="42"/>
      <c r="Q332" s="42"/>
      <c r="R332" s="42"/>
      <c r="S332" s="42"/>
      <c r="T332" s="42"/>
      <c r="U332" s="42"/>
      <c r="V332" s="42"/>
      <c r="W332" s="42"/>
      <c r="X332" s="42"/>
      <c r="Y332" s="42"/>
      <c r="Z332" s="42"/>
      <c r="AA332" s="42"/>
      <c r="AB332" s="42"/>
      <c r="AC332" s="42"/>
      <c r="AD332" s="42"/>
      <c r="AE332" s="42"/>
      <c r="AF332" s="42"/>
      <c r="AG332" s="42"/>
      <c r="AH332" s="42"/>
      <c r="AI332" s="42"/>
      <c r="AJ332" s="42"/>
      <c r="AK332" s="42"/>
      <c r="AL332" s="42"/>
      <c r="AM332" s="42"/>
      <c r="AN332" s="42"/>
      <c r="AO332" s="42"/>
      <c r="AP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2"/>
      <c r="BO332" s="42"/>
      <c r="BP332" s="42"/>
      <c r="BQ332" s="42"/>
      <c r="BR332" s="42"/>
      <c r="BS332" s="42"/>
      <c r="BT332" s="42"/>
      <c r="BU332" s="42"/>
      <c r="BV332" s="42"/>
      <c r="BW332" s="42"/>
      <c r="BX332" s="42"/>
      <c r="BY332" s="42"/>
      <c r="BZ332" s="42"/>
      <c r="CA332" s="42"/>
      <c r="CB332" s="42"/>
      <c r="CC332" s="42"/>
      <c r="CD332" s="42"/>
      <c r="CE332" s="42"/>
      <c r="CF332" s="42"/>
      <c r="CG332" s="42"/>
      <c r="CH332" s="42"/>
      <c r="CI332" s="42"/>
      <c r="CJ332" s="42"/>
      <c r="CK332" s="42"/>
      <c r="CL332" s="42"/>
      <c r="CM332" s="42"/>
      <c r="CN332" s="42"/>
      <c r="CO332" s="42"/>
      <c r="CP332" s="42"/>
      <c r="CQ332" s="42"/>
      <c r="CR332" s="42"/>
      <c r="CS332" s="42"/>
      <c r="CT332" s="42"/>
      <c r="CU332" s="42"/>
      <c r="CV332" s="42"/>
      <c r="CW332" s="42"/>
      <c r="CX332" s="42"/>
      <c r="CY332" s="42"/>
      <c r="CZ332" s="42"/>
      <c r="DA332" s="42"/>
      <c r="DB332" s="42"/>
      <c r="DC332" s="42"/>
      <c r="DD332" s="42"/>
      <c r="DE332" s="42"/>
      <c r="DF332" s="42"/>
      <c r="DG332" s="42"/>
      <c r="DH332" s="42"/>
      <c r="DI332" s="42"/>
      <c r="DJ332" s="42"/>
      <c r="DK332" s="42"/>
      <c r="DL332" s="42"/>
      <c r="DM332" s="42"/>
      <c r="DN332" s="42"/>
      <c r="DO332" s="42"/>
      <c r="DP332" s="42"/>
      <c r="DQ332" s="42"/>
      <c r="DR332" s="42"/>
      <c r="DS332" s="42"/>
      <c r="DT332" s="42"/>
      <c r="DU332" s="42"/>
      <c r="DV332" s="42"/>
      <c r="DW332" s="42"/>
      <c r="DX332" s="42"/>
      <c r="DY332" s="42"/>
      <c r="DZ332" s="42"/>
      <c r="EA332" s="42"/>
      <c r="EB332" s="42"/>
      <c r="EC332" s="42"/>
      <c r="ED332" s="42"/>
      <c r="EE332" s="42"/>
      <c r="EF332" s="42"/>
      <c r="EG332" s="42"/>
      <c r="EH332" s="42"/>
      <c r="EI332" s="42"/>
      <c r="EJ332" s="42"/>
      <c r="EK332" s="42"/>
      <c r="EL332" s="42"/>
      <c r="EM332" s="42"/>
      <c r="EN332" s="42"/>
      <c r="EO332" s="42"/>
      <c r="EP332" s="42"/>
      <c r="EQ332" s="42"/>
      <c r="ER332" s="42"/>
      <c r="ES332" s="42"/>
      <c r="ET332" s="42"/>
      <c r="EU332" s="42"/>
      <c r="EV332" s="42"/>
      <c r="EW332" s="42"/>
      <c r="EX332" s="42"/>
      <c r="EY332" s="42"/>
      <c r="EZ332" s="42"/>
      <c r="FA332" s="42"/>
      <c r="FB332" s="42"/>
      <c r="FC332" s="42"/>
      <c r="FD332" s="42"/>
      <c r="FE332" s="42"/>
      <c r="FF332" s="42"/>
      <c r="FG332" s="42"/>
      <c r="FH332" s="42"/>
      <c r="FI332" s="42"/>
      <c r="FJ332" s="42"/>
      <c r="FK332" s="42"/>
      <c r="FL332" s="42"/>
      <c r="FM332" s="42"/>
      <c r="FN332" s="42"/>
      <c r="FO332" s="42"/>
      <c r="FP332" s="42"/>
      <c r="FQ332" s="42"/>
      <c r="FR332" s="42"/>
      <c r="FS332" s="42"/>
      <c r="FT332" s="42"/>
      <c r="FU332" s="42"/>
      <c r="FV332" s="42"/>
      <c r="FW332" s="42"/>
      <c r="FX332" s="42"/>
      <c r="FY332" s="42"/>
      <c r="FZ332" s="42"/>
      <c r="GA332" s="42"/>
      <c r="GB332" s="42"/>
      <c r="GC332" s="42"/>
      <c r="GD332" s="42"/>
      <c r="GE332" s="42"/>
      <c r="GF332" s="42"/>
      <c r="GG332" s="42"/>
      <c r="GH332" s="42"/>
      <c r="GI332" s="42"/>
      <c r="GJ332" s="42"/>
      <c r="GK332" s="42"/>
      <c r="GL332" s="42"/>
      <c r="GM332" s="42"/>
      <c r="GN332" s="42"/>
      <c r="GO332" s="42"/>
      <c r="GP332" s="42"/>
      <c r="GQ332" s="42"/>
      <c r="GR332" s="42"/>
      <c r="GS332" s="42"/>
      <c r="GT332" s="42"/>
      <c r="GU332" s="42"/>
      <c r="GV332" s="42"/>
      <c r="GW332" s="42"/>
      <c r="GX332" s="42"/>
      <c r="GY332" s="42"/>
      <c r="GZ332" s="42"/>
      <c r="HA332" s="42"/>
      <c r="HB332" s="42"/>
      <c r="HC332" s="42"/>
      <c r="HD332" s="42"/>
      <c r="HE332" s="42"/>
      <c r="HF332" s="42"/>
      <c r="HG332" s="42"/>
      <c r="HH332" s="42"/>
      <c r="HI332" s="42"/>
      <c r="HJ332" s="42"/>
      <c r="HK332" s="42"/>
      <c r="HL332" s="42"/>
      <c r="HM332" s="42"/>
      <c r="HN332" s="42"/>
      <c r="HO332" s="42"/>
      <c r="HP332" s="42"/>
      <c r="HQ332" s="42"/>
      <c r="HR332" s="42"/>
      <c r="HS332" s="42"/>
      <c r="HT332" s="42"/>
      <c r="HU332" s="42"/>
      <c r="HV332" s="42"/>
      <c r="HW332" s="42"/>
      <c r="HX332" s="42"/>
      <c r="HY332" s="42"/>
      <c r="HZ332" s="42"/>
      <c r="IA332" s="42"/>
      <c r="IB332" s="42"/>
      <c r="IC332" s="42"/>
      <c r="ID332" s="42"/>
      <c r="IE332" s="42"/>
      <c r="IF332" s="42"/>
      <c r="IG332" s="42"/>
      <c r="IH332" s="42"/>
      <c r="II332" s="42"/>
      <c r="IJ332" s="42"/>
      <c r="IK332" s="42"/>
      <c r="IL332" s="42"/>
      <c r="IM332" s="42"/>
      <c r="IN332" s="42"/>
      <c r="IO332" s="42"/>
      <c r="IP332" s="42"/>
      <c r="IQ332" s="42"/>
      <c r="IR332" s="42"/>
      <c r="IS332" s="42"/>
      <c r="IT332" s="42"/>
      <c r="IU332" s="42"/>
      <c r="IV332" s="42"/>
      <c r="IW332" s="42"/>
      <c r="IX332" s="42"/>
      <c r="IY332" s="42"/>
      <c r="IZ332" s="42"/>
      <c r="JA332" s="42"/>
      <c r="JB332" s="42"/>
      <c r="JC332" s="42"/>
      <c r="JD332" s="42"/>
      <c r="JE332" s="42"/>
      <c r="JF332" s="42"/>
      <c r="JG332" s="42"/>
      <c r="JH332" s="42"/>
      <c r="JI332" s="42"/>
      <c r="JJ332" s="42"/>
      <c r="JK332" s="42"/>
      <c r="JL332" s="42"/>
      <c r="JM332" s="42"/>
      <c r="JN332" s="42"/>
      <c r="JO332" s="42"/>
    </row>
    <row r="333" spans="1:275" s="39" customFormat="1" x14ac:dyDescent="0.2">
      <c r="A333" s="42" t="s">
        <v>280</v>
      </c>
      <c r="B333" s="42" t="s">
        <v>41</v>
      </c>
      <c r="C333" s="42" t="s">
        <v>72</v>
      </c>
      <c r="D333" s="44">
        <v>0.56192709664805562</v>
      </c>
      <c r="E333" s="44">
        <v>0.56692709664805563</v>
      </c>
      <c r="F333" s="44">
        <v>0.56692709664805563</v>
      </c>
      <c r="G333" s="63">
        <v>0.56692709664805563</v>
      </c>
      <c r="H333" s="64">
        <v>26</v>
      </c>
      <c r="I333" s="66" t="s">
        <v>76</v>
      </c>
      <c r="J333" s="42" t="s">
        <v>553</v>
      </c>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c r="IF333" s="42"/>
      <c r="IG333" s="42"/>
      <c r="IH333" s="42"/>
      <c r="II333" s="42"/>
      <c r="IJ333" s="42"/>
      <c r="IK333" s="42"/>
      <c r="IL333" s="42"/>
      <c r="IM333" s="42"/>
      <c r="IN333" s="42"/>
      <c r="IO333" s="42"/>
      <c r="IP333" s="42"/>
      <c r="IQ333" s="42"/>
      <c r="IR333" s="42"/>
      <c r="IS333" s="42"/>
      <c r="IT333" s="42"/>
      <c r="IU333" s="42"/>
      <c r="IV333" s="42"/>
      <c r="IW333" s="42"/>
      <c r="IX333" s="42"/>
      <c r="IY333" s="42"/>
      <c r="IZ333" s="42"/>
      <c r="JA333" s="42"/>
      <c r="JB333" s="42"/>
      <c r="JC333" s="42"/>
      <c r="JD333" s="42"/>
      <c r="JE333" s="42"/>
      <c r="JF333" s="42"/>
      <c r="JG333" s="42"/>
      <c r="JH333" s="42"/>
      <c r="JI333" s="42"/>
      <c r="JJ333" s="42"/>
      <c r="JK333" s="42"/>
      <c r="JL333" s="42"/>
      <c r="JM333" s="42"/>
      <c r="JN333" s="42"/>
      <c r="JO333" s="42"/>
    </row>
    <row r="334" spans="1:275" s="39" customFormat="1" x14ac:dyDescent="0.2">
      <c r="A334" s="42" t="s">
        <v>419</v>
      </c>
      <c r="B334" s="44" t="s">
        <v>401</v>
      </c>
      <c r="C334" s="44" t="s">
        <v>316</v>
      </c>
      <c r="D334" s="44">
        <v>0.56074184748288669</v>
      </c>
      <c r="E334" s="44">
        <v>0.56074184748288669</v>
      </c>
      <c r="F334" s="44">
        <v>0.56074184748288669</v>
      </c>
      <c r="G334" s="63">
        <v>0.56074184748288669</v>
      </c>
      <c r="H334" s="64">
        <v>24</v>
      </c>
      <c r="I334" s="66" t="s">
        <v>76</v>
      </c>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c r="IF334" s="42"/>
      <c r="IG334" s="42"/>
      <c r="IH334" s="42"/>
      <c r="II334" s="42"/>
      <c r="IJ334" s="42"/>
      <c r="IK334" s="42"/>
      <c r="IL334" s="42"/>
      <c r="IM334" s="42"/>
      <c r="IN334" s="42"/>
      <c r="IO334" s="42"/>
      <c r="IP334" s="42"/>
      <c r="IQ334" s="42"/>
      <c r="IR334" s="42"/>
      <c r="IS334" s="42"/>
      <c r="IT334" s="42"/>
      <c r="IU334" s="42"/>
      <c r="IV334" s="42"/>
      <c r="IW334" s="42"/>
      <c r="IX334" s="42"/>
      <c r="IY334" s="42"/>
      <c r="IZ334" s="42"/>
      <c r="JA334" s="42"/>
      <c r="JB334" s="42"/>
      <c r="JC334" s="42"/>
      <c r="JD334" s="42"/>
      <c r="JE334" s="42"/>
      <c r="JF334" s="42"/>
      <c r="JG334" s="42"/>
      <c r="JH334" s="42"/>
      <c r="JI334" s="42"/>
      <c r="JJ334" s="42"/>
      <c r="JK334" s="42"/>
      <c r="JL334" s="42"/>
      <c r="JM334" s="42"/>
      <c r="JN334" s="42"/>
      <c r="JO334" s="42"/>
    </row>
    <row r="335" spans="1:275" s="39" customFormat="1" x14ac:dyDescent="0.2">
      <c r="A335" s="42" t="s">
        <v>372</v>
      </c>
      <c r="B335" s="42" t="s">
        <v>296</v>
      </c>
      <c r="C335" s="42" t="s">
        <v>297</v>
      </c>
      <c r="D335" s="45">
        <v>0.53453827149757061</v>
      </c>
      <c r="E335" s="45">
        <v>0.55753827149757063</v>
      </c>
      <c r="F335" s="45">
        <v>0.55753827149757063</v>
      </c>
      <c r="G335" s="67">
        <v>0.55753827149757063</v>
      </c>
      <c r="H335" s="64">
        <v>39</v>
      </c>
      <c r="I335" s="66" t="s">
        <v>76</v>
      </c>
      <c r="J335" s="42"/>
      <c r="K335" s="42"/>
      <c r="L335" s="42"/>
      <c r="M335" s="42"/>
      <c r="N335" s="42"/>
      <c r="O335" s="42"/>
      <c r="P335" s="42"/>
      <c r="Q335" s="42"/>
      <c r="R335" s="42"/>
      <c r="S335" s="42"/>
      <c r="T335" s="42"/>
      <c r="U335" s="42"/>
      <c r="V335" s="42"/>
      <c r="W335" s="42"/>
      <c r="X335" s="42"/>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2"/>
      <c r="BO335" s="42"/>
      <c r="BP335" s="42"/>
      <c r="BQ335" s="42"/>
      <c r="BR335" s="42"/>
      <c r="BS335" s="42"/>
      <c r="BT335" s="42"/>
      <c r="BU335" s="42"/>
      <c r="BV335" s="42"/>
      <c r="BW335" s="42"/>
      <c r="BX335" s="42"/>
      <c r="BY335" s="42"/>
      <c r="BZ335" s="42"/>
      <c r="CA335" s="42"/>
      <c r="CB335" s="42"/>
      <c r="CC335" s="42"/>
      <c r="CD335" s="42"/>
      <c r="CE335" s="42"/>
      <c r="CF335" s="42"/>
      <c r="CG335" s="42"/>
      <c r="CH335" s="42"/>
      <c r="CI335" s="42"/>
      <c r="CJ335" s="42"/>
      <c r="CK335" s="42"/>
      <c r="CL335" s="42"/>
      <c r="CM335" s="42"/>
      <c r="CN335" s="42"/>
      <c r="CO335" s="42"/>
      <c r="CP335" s="42"/>
      <c r="CQ335" s="42"/>
      <c r="CR335" s="42"/>
      <c r="CS335" s="42"/>
      <c r="CT335" s="42"/>
      <c r="CU335" s="42"/>
      <c r="CV335" s="42"/>
      <c r="CW335" s="42"/>
      <c r="CX335" s="42"/>
      <c r="CY335" s="42"/>
      <c r="CZ335" s="42"/>
      <c r="DA335" s="42"/>
      <c r="DB335" s="42"/>
      <c r="DC335" s="42"/>
      <c r="DD335" s="42"/>
      <c r="DE335" s="42"/>
      <c r="DF335" s="42"/>
      <c r="DG335" s="42"/>
      <c r="DH335" s="42"/>
      <c r="DI335" s="42"/>
      <c r="DJ335" s="42"/>
      <c r="DK335" s="42"/>
      <c r="DL335" s="42"/>
      <c r="DM335" s="42"/>
      <c r="DN335" s="42"/>
      <c r="DO335" s="42"/>
      <c r="DP335" s="42"/>
      <c r="DQ335" s="42"/>
      <c r="DR335" s="42"/>
      <c r="DS335" s="42"/>
      <c r="DT335" s="42"/>
      <c r="DU335" s="42"/>
      <c r="DV335" s="42"/>
      <c r="DW335" s="42"/>
      <c r="DX335" s="42"/>
      <c r="DY335" s="42"/>
      <c r="DZ335" s="42"/>
      <c r="EA335" s="42"/>
      <c r="EB335" s="42"/>
      <c r="EC335" s="42"/>
      <c r="ED335" s="42"/>
      <c r="EE335" s="42"/>
      <c r="EF335" s="42"/>
      <c r="EG335" s="42"/>
      <c r="EH335" s="42"/>
      <c r="EI335" s="42"/>
      <c r="EJ335" s="42"/>
      <c r="EK335" s="42"/>
      <c r="EL335" s="42"/>
      <c r="EM335" s="42"/>
      <c r="EN335" s="42"/>
      <c r="EO335" s="42"/>
      <c r="EP335" s="42"/>
      <c r="EQ335" s="42"/>
      <c r="ER335" s="42"/>
      <c r="ES335" s="42"/>
      <c r="ET335" s="42"/>
      <c r="EU335" s="42"/>
      <c r="EV335" s="42"/>
      <c r="EW335" s="42"/>
      <c r="EX335" s="42"/>
      <c r="EY335" s="42"/>
      <c r="EZ335" s="42"/>
      <c r="FA335" s="42"/>
      <c r="FB335" s="42"/>
      <c r="FC335" s="42"/>
      <c r="FD335" s="42"/>
      <c r="FE335" s="42"/>
      <c r="FF335" s="42"/>
      <c r="FG335" s="42"/>
      <c r="FH335" s="42"/>
      <c r="FI335" s="42"/>
      <c r="FJ335" s="42"/>
      <c r="FK335" s="42"/>
      <c r="FL335" s="42"/>
      <c r="FM335" s="42"/>
      <c r="FN335" s="42"/>
      <c r="FO335" s="42"/>
      <c r="FP335" s="42"/>
      <c r="FQ335" s="42"/>
      <c r="FR335" s="42"/>
      <c r="FS335" s="42"/>
      <c r="FT335" s="42"/>
      <c r="FU335" s="42"/>
      <c r="FV335" s="42"/>
      <c r="FW335" s="42"/>
      <c r="FX335" s="42"/>
      <c r="FY335" s="42"/>
      <c r="FZ335" s="42"/>
      <c r="GA335" s="42"/>
      <c r="GB335" s="42"/>
      <c r="GC335" s="42"/>
      <c r="GD335" s="42"/>
      <c r="GE335" s="42"/>
      <c r="GF335" s="42"/>
      <c r="GG335" s="42"/>
      <c r="GH335" s="42"/>
      <c r="GI335" s="42"/>
      <c r="GJ335" s="42"/>
      <c r="GK335" s="42"/>
      <c r="GL335" s="42"/>
      <c r="GM335" s="42"/>
      <c r="GN335" s="42"/>
      <c r="GO335" s="42"/>
      <c r="GP335" s="42"/>
      <c r="GQ335" s="42"/>
      <c r="GR335" s="42"/>
      <c r="GS335" s="42"/>
      <c r="GT335" s="42"/>
      <c r="GU335" s="42"/>
      <c r="GV335" s="42"/>
      <c r="GW335" s="42"/>
      <c r="GX335" s="42"/>
      <c r="GY335" s="42"/>
      <c r="GZ335" s="42"/>
      <c r="HA335" s="42"/>
      <c r="HB335" s="42"/>
      <c r="HC335" s="42"/>
      <c r="HD335" s="42"/>
      <c r="HE335" s="42"/>
      <c r="HF335" s="42"/>
      <c r="HG335" s="42"/>
      <c r="HH335" s="42"/>
      <c r="HI335" s="42"/>
      <c r="HJ335" s="42"/>
      <c r="HK335" s="42"/>
      <c r="HL335" s="42"/>
      <c r="HM335" s="42"/>
      <c r="HN335" s="42"/>
      <c r="HO335" s="42"/>
      <c r="HP335" s="42"/>
      <c r="HQ335" s="42"/>
      <c r="HR335" s="42"/>
      <c r="HS335" s="42"/>
      <c r="HT335" s="42"/>
      <c r="HU335" s="42"/>
      <c r="HV335" s="42"/>
      <c r="HW335" s="42"/>
      <c r="HX335" s="42"/>
      <c r="HY335" s="42"/>
      <c r="HZ335" s="42"/>
      <c r="IA335" s="42"/>
      <c r="IB335" s="42"/>
      <c r="IC335" s="42"/>
      <c r="ID335" s="42"/>
      <c r="IE335" s="42"/>
      <c r="IF335" s="42"/>
      <c r="IG335" s="42"/>
      <c r="IH335" s="42"/>
      <c r="II335" s="42"/>
      <c r="IJ335" s="42"/>
      <c r="IK335" s="42"/>
      <c r="IL335" s="42"/>
      <c r="IM335" s="42"/>
      <c r="IN335" s="42"/>
      <c r="IO335" s="42"/>
      <c r="IP335" s="42"/>
      <c r="IQ335" s="42"/>
      <c r="IR335" s="42"/>
      <c r="IS335" s="42"/>
      <c r="IT335" s="42"/>
      <c r="IU335" s="42"/>
      <c r="IV335" s="42"/>
      <c r="IW335" s="42"/>
      <c r="IX335" s="42"/>
      <c r="IY335" s="42"/>
      <c r="IZ335" s="42"/>
      <c r="JA335" s="42"/>
      <c r="JB335" s="42"/>
      <c r="JC335" s="42"/>
      <c r="JD335" s="42"/>
      <c r="JE335" s="42"/>
      <c r="JF335" s="42"/>
      <c r="JG335" s="42"/>
      <c r="JH335" s="42"/>
      <c r="JI335" s="42"/>
      <c r="JJ335" s="42"/>
      <c r="JK335" s="42"/>
      <c r="JL335" s="42"/>
      <c r="JM335" s="42"/>
      <c r="JN335" s="42"/>
      <c r="JO335" s="42"/>
    </row>
    <row r="336" spans="1:275" s="39" customFormat="1" x14ac:dyDescent="0.2">
      <c r="A336" s="42" t="s">
        <v>552</v>
      </c>
      <c r="B336" s="42" t="s">
        <v>476</v>
      </c>
      <c r="C336" s="42" t="s">
        <v>432</v>
      </c>
      <c r="D336" s="44"/>
      <c r="E336" s="44"/>
      <c r="F336" s="44"/>
      <c r="G336" s="63">
        <v>0.5565109058383757</v>
      </c>
      <c r="H336" s="64">
        <v>37</v>
      </c>
      <c r="I336" s="63" t="s">
        <v>76</v>
      </c>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P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2"/>
      <c r="BO336" s="42"/>
      <c r="BP336" s="42"/>
      <c r="BQ336" s="42"/>
      <c r="BR336" s="42"/>
      <c r="BS336" s="42"/>
      <c r="BT336" s="42"/>
      <c r="BU336" s="42"/>
      <c r="BV336" s="42"/>
      <c r="BW336" s="42"/>
      <c r="BX336" s="42"/>
      <c r="BY336" s="42"/>
      <c r="BZ336" s="42"/>
      <c r="CA336" s="42"/>
      <c r="CB336" s="42"/>
      <c r="CC336" s="42"/>
      <c r="CD336" s="42"/>
      <c r="CE336" s="42"/>
      <c r="CF336" s="42"/>
      <c r="CG336" s="42"/>
      <c r="CH336" s="42"/>
      <c r="CI336" s="42"/>
      <c r="CJ336" s="42"/>
      <c r="CK336" s="42"/>
      <c r="CL336" s="42"/>
      <c r="CM336" s="42"/>
      <c r="CN336" s="42"/>
      <c r="CO336" s="42"/>
      <c r="CP336" s="42"/>
      <c r="CQ336" s="42"/>
      <c r="CR336" s="42"/>
      <c r="CS336" s="42"/>
      <c r="CT336" s="42"/>
      <c r="CU336" s="42"/>
      <c r="CV336" s="42"/>
      <c r="CW336" s="42"/>
      <c r="CX336" s="42"/>
      <c r="CY336" s="42"/>
      <c r="CZ336" s="42"/>
      <c r="DA336" s="42"/>
      <c r="DB336" s="42"/>
      <c r="DC336" s="42"/>
      <c r="DD336" s="42"/>
      <c r="DE336" s="42"/>
      <c r="DF336" s="42"/>
      <c r="DG336" s="42"/>
      <c r="DH336" s="42"/>
      <c r="DI336" s="42"/>
      <c r="DJ336" s="42"/>
      <c r="DK336" s="42"/>
      <c r="DL336" s="42"/>
      <c r="DM336" s="42"/>
      <c r="DN336" s="42"/>
      <c r="DO336" s="42"/>
      <c r="DP336" s="42"/>
      <c r="DQ336" s="42"/>
      <c r="DR336" s="42"/>
      <c r="DS336" s="42"/>
      <c r="DT336" s="42"/>
      <c r="DU336" s="42"/>
      <c r="DV336" s="42"/>
      <c r="DW336" s="42"/>
      <c r="DX336" s="42"/>
      <c r="DY336" s="42"/>
      <c r="DZ336" s="42"/>
      <c r="EA336" s="42"/>
      <c r="EB336" s="42"/>
      <c r="EC336" s="42"/>
      <c r="ED336" s="42"/>
      <c r="EE336" s="42"/>
      <c r="EF336" s="42"/>
      <c r="EG336" s="42"/>
      <c r="EH336" s="42"/>
      <c r="EI336" s="42"/>
      <c r="EJ336" s="42"/>
      <c r="EK336" s="42"/>
      <c r="EL336" s="42"/>
      <c r="EM336" s="42"/>
      <c r="EN336" s="42"/>
      <c r="EO336" s="42"/>
      <c r="EP336" s="42"/>
      <c r="EQ336" s="42"/>
      <c r="ER336" s="42"/>
      <c r="ES336" s="42"/>
      <c r="ET336" s="42"/>
      <c r="EU336" s="42"/>
      <c r="EV336" s="42"/>
      <c r="EW336" s="42"/>
      <c r="EX336" s="42"/>
      <c r="EY336" s="42"/>
      <c r="EZ336" s="42"/>
      <c r="FA336" s="42"/>
      <c r="FB336" s="42"/>
      <c r="FC336" s="42"/>
      <c r="FD336" s="42"/>
      <c r="FE336" s="42"/>
      <c r="FF336" s="42"/>
      <c r="FG336" s="42"/>
      <c r="FH336" s="42"/>
      <c r="FI336" s="42"/>
      <c r="FJ336" s="42"/>
      <c r="FK336" s="42"/>
      <c r="FL336" s="42"/>
      <c r="FM336" s="42"/>
      <c r="FN336" s="42"/>
      <c r="FO336" s="42"/>
      <c r="FP336" s="42"/>
      <c r="FQ336" s="42"/>
      <c r="FR336" s="42"/>
      <c r="FS336" s="42"/>
      <c r="FT336" s="42"/>
      <c r="FU336" s="42"/>
      <c r="FV336" s="42"/>
      <c r="FW336" s="42"/>
      <c r="FX336" s="42"/>
      <c r="FY336" s="42"/>
      <c r="FZ336" s="42"/>
      <c r="GA336" s="42"/>
      <c r="GB336" s="42"/>
      <c r="GC336" s="42"/>
      <c r="GD336" s="42"/>
      <c r="GE336" s="42"/>
      <c r="GF336" s="42"/>
      <c r="GG336" s="42"/>
      <c r="GH336" s="42"/>
      <c r="GI336" s="42"/>
      <c r="GJ336" s="42"/>
      <c r="GK336" s="42"/>
      <c r="GL336" s="42"/>
      <c r="GM336" s="42"/>
      <c r="GN336" s="42"/>
      <c r="GO336" s="42"/>
      <c r="GP336" s="42"/>
      <c r="GQ336" s="42"/>
      <c r="GR336" s="42"/>
      <c r="GS336" s="42"/>
      <c r="GT336" s="42"/>
      <c r="GU336" s="42"/>
      <c r="GV336" s="42"/>
      <c r="GW336" s="42"/>
      <c r="GX336" s="42"/>
      <c r="GY336" s="42"/>
      <c r="GZ336" s="42"/>
      <c r="HA336" s="42"/>
      <c r="HB336" s="42"/>
      <c r="HC336" s="42"/>
      <c r="HD336" s="42"/>
      <c r="HE336" s="42"/>
      <c r="HF336" s="42"/>
      <c r="HG336" s="42"/>
      <c r="HH336" s="42"/>
      <c r="HI336" s="42"/>
      <c r="HJ336" s="42"/>
      <c r="HK336" s="42"/>
      <c r="HL336" s="42"/>
      <c r="HM336" s="42"/>
      <c r="HN336" s="42"/>
      <c r="HO336" s="42"/>
      <c r="HP336" s="42"/>
      <c r="HQ336" s="42"/>
      <c r="HR336" s="42"/>
      <c r="HS336" s="42"/>
      <c r="HT336" s="42"/>
      <c r="HU336" s="42"/>
      <c r="HV336" s="42"/>
      <c r="HW336" s="42"/>
      <c r="HX336" s="42"/>
      <c r="HY336" s="42"/>
      <c r="HZ336" s="42"/>
      <c r="IA336" s="42"/>
      <c r="IB336" s="42"/>
      <c r="IC336" s="42"/>
      <c r="ID336" s="42"/>
      <c r="IE336" s="42"/>
      <c r="IF336" s="42"/>
      <c r="IG336" s="42"/>
      <c r="IH336" s="42"/>
      <c r="II336" s="42"/>
      <c r="IJ336" s="42"/>
      <c r="IK336" s="42"/>
      <c r="IL336" s="42"/>
      <c r="IM336" s="42"/>
      <c r="IN336" s="42"/>
      <c r="IO336" s="42"/>
      <c r="IP336" s="42"/>
      <c r="IQ336" s="42"/>
      <c r="IR336" s="42"/>
      <c r="IS336" s="42"/>
      <c r="IT336" s="42"/>
      <c r="IU336" s="42"/>
      <c r="IV336" s="42"/>
      <c r="IW336" s="42"/>
      <c r="IX336" s="42"/>
      <c r="IY336" s="42"/>
      <c r="IZ336" s="42"/>
      <c r="JA336" s="42"/>
      <c r="JB336" s="42"/>
      <c r="JC336" s="42"/>
      <c r="JD336" s="42"/>
      <c r="JE336" s="42"/>
      <c r="JF336" s="42"/>
      <c r="JG336" s="42"/>
      <c r="JH336" s="42"/>
      <c r="JI336" s="42"/>
      <c r="JJ336" s="42"/>
      <c r="JK336" s="42"/>
      <c r="JL336" s="42"/>
      <c r="JM336" s="42"/>
      <c r="JN336" s="42"/>
      <c r="JO336" s="42"/>
    </row>
    <row r="337" spans="1:275" s="39" customFormat="1" x14ac:dyDescent="0.2">
      <c r="A337" s="42" t="s">
        <v>552</v>
      </c>
      <c r="B337" s="42" t="s">
        <v>399</v>
      </c>
      <c r="C337" s="42" t="s">
        <v>131</v>
      </c>
      <c r="D337" s="44"/>
      <c r="E337" s="44"/>
      <c r="F337" s="44"/>
      <c r="G337" s="63">
        <v>0.55647358611253739</v>
      </c>
      <c r="H337" s="64">
        <v>38</v>
      </c>
      <c r="I337" s="63" t="s">
        <v>76</v>
      </c>
      <c r="J337" s="42" t="s">
        <v>553</v>
      </c>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c r="BG337" s="40"/>
      <c r="BH337" s="40"/>
      <c r="BI337" s="40"/>
      <c r="BJ337" s="40"/>
      <c r="BK337" s="40"/>
      <c r="BL337" s="40"/>
      <c r="BM337" s="40"/>
      <c r="BN337" s="40"/>
      <c r="BO337" s="40"/>
      <c r="BP337" s="40"/>
      <c r="BQ337" s="40"/>
      <c r="BR337" s="40"/>
      <c r="BS337" s="40"/>
      <c r="BT337" s="40"/>
      <c r="BU337" s="40"/>
      <c r="BV337" s="40"/>
      <c r="BW337" s="40"/>
      <c r="BX337" s="40"/>
      <c r="BY337" s="40"/>
      <c r="BZ337" s="40"/>
      <c r="CA337" s="40"/>
      <c r="CB337" s="40"/>
      <c r="CC337" s="40"/>
      <c r="CD337" s="40"/>
      <c r="CE337" s="40"/>
      <c r="CF337" s="40"/>
      <c r="CG337" s="40"/>
      <c r="CH337" s="40"/>
      <c r="CI337" s="40"/>
      <c r="CJ337" s="40"/>
      <c r="CK337" s="40"/>
      <c r="CL337" s="40"/>
      <c r="CM337" s="40"/>
      <c r="CN337" s="40"/>
      <c r="CO337" s="40"/>
      <c r="CP337" s="40"/>
      <c r="CQ337" s="40"/>
      <c r="CR337" s="40"/>
      <c r="CS337" s="40"/>
      <c r="CT337" s="40"/>
      <c r="CU337" s="40"/>
      <c r="CV337" s="40"/>
      <c r="CW337" s="40"/>
      <c r="CX337" s="40"/>
      <c r="CY337" s="40"/>
      <c r="CZ337" s="40"/>
      <c r="DA337" s="40"/>
      <c r="DB337" s="40"/>
      <c r="DC337" s="40"/>
      <c r="DD337" s="40"/>
      <c r="DE337" s="40"/>
      <c r="DF337" s="40"/>
      <c r="DG337" s="40"/>
      <c r="DH337" s="40"/>
      <c r="DI337" s="40"/>
      <c r="DJ337" s="40"/>
      <c r="DK337" s="40"/>
      <c r="DL337" s="40"/>
      <c r="DM337" s="40"/>
      <c r="DN337" s="40"/>
      <c r="DO337" s="40"/>
      <c r="DP337" s="40"/>
      <c r="DQ337" s="40"/>
      <c r="DR337" s="40"/>
      <c r="DS337" s="40"/>
      <c r="DT337" s="40"/>
      <c r="DU337" s="40"/>
      <c r="DV337" s="40"/>
      <c r="DW337" s="40"/>
      <c r="DX337" s="40"/>
      <c r="DY337" s="40"/>
      <c r="DZ337" s="40"/>
      <c r="EA337" s="40"/>
      <c r="EB337" s="40"/>
      <c r="EC337" s="40"/>
      <c r="ED337" s="40"/>
      <c r="EE337" s="40"/>
      <c r="EF337" s="40"/>
      <c r="EG337" s="40"/>
      <c r="EH337" s="40"/>
      <c r="EI337" s="40"/>
      <c r="EJ337" s="40"/>
      <c r="EK337" s="40"/>
      <c r="EL337" s="40"/>
      <c r="EM337" s="40"/>
      <c r="EN337" s="40"/>
      <c r="EO337" s="40"/>
      <c r="EP337" s="40"/>
      <c r="EQ337" s="40"/>
      <c r="ER337" s="40"/>
      <c r="ES337" s="40"/>
      <c r="ET337" s="40"/>
      <c r="EU337" s="40"/>
      <c r="EV337" s="40"/>
      <c r="EW337" s="40"/>
      <c r="EX337" s="40"/>
      <c r="EY337" s="40"/>
      <c r="EZ337" s="40"/>
      <c r="FA337" s="40"/>
      <c r="FB337" s="40"/>
      <c r="FC337" s="40"/>
      <c r="FD337" s="40"/>
      <c r="FE337" s="40"/>
      <c r="FF337" s="40"/>
      <c r="FG337" s="40"/>
      <c r="FH337" s="40"/>
      <c r="FI337" s="40"/>
      <c r="FJ337" s="40"/>
      <c r="FK337" s="40"/>
      <c r="FL337" s="40"/>
      <c r="FM337" s="40"/>
      <c r="FN337" s="40"/>
      <c r="FO337" s="40"/>
      <c r="FP337" s="40"/>
      <c r="FQ337" s="40"/>
      <c r="FR337" s="40"/>
      <c r="FS337" s="40"/>
      <c r="FT337" s="40"/>
      <c r="FU337" s="40"/>
      <c r="FV337" s="40"/>
      <c r="FW337" s="40"/>
      <c r="FX337" s="40"/>
      <c r="FY337" s="40"/>
      <c r="FZ337" s="40"/>
      <c r="GA337" s="40"/>
      <c r="GB337" s="40"/>
      <c r="GC337" s="40"/>
      <c r="GD337" s="40"/>
      <c r="GE337" s="40"/>
      <c r="GF337" s="40"/>
      <c r="GG337" s="40"/>
      <c r="GH337" s="40"/>
      <c r="GI337" s="40"/>
      <c r="GJ337" s="40"/>
      <c r="GK337" s="40"/>
      <c r="GL337" s="40"/>
      <c r="GM337" s="40"/>
      <c r="GN337" s="40"/>
      <c r="GO337" s="40"/>
      <c r="GP337" s="40"/>
      <c r="GQ337" s="40"/>
      <c r="GR337" s="40"/>
      <c r="GS337" s="40"/>
      <c r="GT337" s="40"/>
      <c r="GU337" s="40"/>
      <c r="GV337" s="40"/>
      <c r="GW337" s="40"/>
      <c r="GX337" s="40"/>
      <c r="GY337" s="40"/>
      <c r="GZ337" s="40"/>
      <c r="HA337" s="40"/>
      <c r="HB337" s="40"/>
      <c r="HC337" s="40"/>
      <c r="HD337" s="40"/>
      <c r="HE337" s="40"/>
      <c r="HF337" s="40"/>
      <c r="HG337" s="40"/>
      <c r="HH337" s="40"/>
      <c r="HI337" s="40"/>
      <c r="HJ337" s="40"/>
      <c r="HK337" s="40"/>
      <c r="HL337" s="40"/>
      <c r="HM337" s="40"/>
      <c r="HN337" s="40"/>
      <c r="HO337" s="40"/>
      <c r="HP337" s="40"/>
      <c r="HQ337" s="40"/>
      <c r="HR337" s="40"/>
      <c r="HS337" s="40"/>
      <c r="HT337" s="40"/>
      <c r="HU337" s="40"/>
      <c r="HV337" s="40"/>
      <c r="HW337" s="40"/>
      <c r="HX337" s="40"/>
      <c r="HY337" s="40"/>
      <c r="HZ337" s="40"/>
      <c r="IA337" s="40"/>
      <c r="IB337" s="40"/>
      <c r="IC337" s="40"/>
      <c r="ID337" s="40"/>
      <c r="IE337" s="40"/>
      <c r="IF337" s="40"/>
      <c r="IG337" s="40"/>
      <c r="IH337" s="40"/>
      <c r="II337" s="40"/>
      <c r="IJ337" s="40"/>
      <c r="IK337" s="40"/>
      <c r="IL337" s="40"/>
      <c r="IM337" s="40"/>
      <c r="IN337" s="40"/>
      <c r="IO337" s="40"/>
      <c r="IP337" s="40"/>
      <c r="IQ337" s="40"/>
      <c r="IR337" s="40"/>
      <c r="IS337" s="40"/>
      <c r="IT337" s="40"/>
      <c r="IU337" s="40"/>
      <c r="IV337" s="40"/>
      <c r="IW337" s="40"/>
      <c r="IX337" s="40"/>
      <c r="IY337" s="40"/>
      <c r="IZ337" s="40"/>
      <c r="JA337" s="40"/>
      <c r="JB337" s="40"/>
      <c r="JC337" s="40"/>
      <c r="JD337" s="40"/>
      <c r="JE337" s="40"/>
      <c r="JF337" s="40"/>
      <c r="JG337" s="40"/>
      <c r="JH337" s="40"/>
      <c r="JI337" s="40"/>
      <c r="JJ337" s="40"/>
      <c r="JK337" s="40"/>
      <c r="JL337" s="40"/>
      <c r="JM337" s="40"/>
      <c r="JN337" s="40"/>
      <c r="JO337" s="40"/>
    </row>
    <row r="338" spans="1:275" s="39" customFormat="1" x14ac:dyDescent="0.2">
      <c r="A338" s="40" t="s">
        <v>682</v>
      </c>
      <c r="B338" s="40" t="s">
        <v>665</v>
      </c>
      <c r="C338" s="40" t="s">
        <v>276</v>
      </c>
      <c r="D338" s="43"/>
      <c r="E338" s="43"/>
      <c r="F338" s="43"/>
      <c r="G338" s="84">
        <v>0.55553648191404914</v>
      </c>
      <c r="H338" s="83">
        <v>48</v>
      </c>
      <c r="I338" s="60" t="s">
        <v>76</v>
      </c>
      <c r="J338" s="40"/>
      <c r="K338" s="42"/>
      <c r="L338" s="42"/>
      <c r="M338" s="42"/>
      <c r="N338" s="42"/>
      <c r="O338" s="42"/>
      <c r="P338" s="42"/>
      <c r="Q338" s="42"/>
      <c r="R338" s="42"/>
      <c r="S338" s="42"/>
      <c r="T338" s="42"/>
      <c r="U338" s="42"/>
      <c r="V338" s="42"/>
      <c r="W338" s="42"/>
      <c r="X338" s="42"/>
      <c r="Y338" s="42"/>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2"/>
      <c r="BO338" s="42"/>
      <c r="BP338" s="42"/>
      <c r="BQ338" s="42"/>
      <c r="BR338" s="42"/>
      <c r="BS338" s="42"/>
      <c r="BT338" s="42"/>
      <c r="BU338" s="42"/>
      <c r="BV338" s="42"/>
      <c r="BW338" s="42"/>
      <c r="BX338" s="42"/>
      <c r="BY338" s="42"/>
      <c r="BZ338" s="42"/>
      <c r="CA338" s="42"/>
      <c r="CB338" s="42"/>
      <c r="CC338" s="42"/>
      <c r="CD338" s="42"/>
      <c r="CE338" s="42"/>
      <c r="CF338" s="42"/>
      <c r="CG338" s="42"/>
      <c r="CH338" s="42"/>
      <c r="CI338" s="42"/>
      <c r="CJ338" s="42"/>
      <c r="CK338" s="42"/>
      <c r="CL338" s="42"/>
      <c r="CM338" s="42"/>
      <c r="CN338" s="42"/>
      <c r="CO338" s="42"/>
      <c r="CP338" s="42"/>
      <c r="CQ338" s="42"/>
      <c r="CR338" s="42"/>
      <c r="CS338" s="42"/>
      <c r="CT338" s="42"/>
      <c r="CU338" s="42"/>
      <c r="CV338" s="42"/>
      <c r="CW338" s="42"/>
      <c r="CX338" s="42"/>
      <c r="CY338" s="42"/>
      <c r="CZ338" s="42"/>
      <c r="DA338" s="42"/>
      <c r="DB338" s="42"/>
      <c r="DC338" s="42"/>
      <c r="DD338" s="42"/>
      <c r="DE338" s="42"/>
      <c r="DF338" s="42"/>
      <c r="DG338" s="42"/>
      <c r="DH338" s="42"/>
      <c r="DI338" s="42"/>
      <c r="DJ338" s="42"/>
      <c r="DK338" s="42"/>
      <c r="DL338" s="42"/>
      <c r="DM338" s="42"/>
      <c r="DN338" s="42"/>
      <c r="DO338" s="42"/>
      <c r="DP338" s="42"/>
      <c r="DQ338" s="42"/>
      <c r="DR338" s="42"/>
      <c r="DS338" s="42"/>
      <c r="DT338" s="42"/>
      <c r="DU338" s="42"/>
      <c r="DV338" s="42"/>
      <c r="DW338" s="42"/>
      <c r="DX338" s="42"/>
      <c r="DY338" s="42"/>
      <c r="DZ338" s="42"/>
      <c r="EA338" s="42"/>
      <c r="EB338" s="42"/>
      <c r="EC338" s="42"/>
      <c r="ED338" s="42"/>
      <c r="EE338" s="42"/>
      <c r="EF338" s="42"/>
      <c r="EG338" s="42"/>
      <c r="EH338" s="42"/>
      <c r="EI338" s="42"/>
      <c r="EJ338" s="42"/>
      <c r="EK338" s="42"/>
      <c r="EL338" s="42"/>
      <c r="EM338" s="42"/>
      <c r="EN338" s="42"/>
      <c r="EO338" s="42"/>
      <c r="EP338" s="42"/>
      <c r="EQ338" s="42"/>
      <c r="ER338" s="42"/>
      <c r="ES338" s="42"/>
      <c r="ET338" s="42"/>
      <c r="EU338" s="42"/>
      <c r="EV338" s="42"/>
      <c r="EW338" s="42"/>
      <c r="EX338" s="42"/>
      <c r="EY338" s="42"/>
      <c r="EZ338" s="42"/>
      <c r="FA338" s="42"/>
      <c r="FB338" s="42"/>
      <c r="FC338" s="42"/>
      <c r="FD338" s="42"/>
      <c r="FE338" s="42"/>
      <c r="FF338" s="42"/>
      <c r="FG338" s="42"/>
      <c r="FH338" s="42"/>
      <c r="FI338" s="42"/>
      <c r="FJ338" s="42"/>
      <c r="FK338" s="42"/>
      <c r="FL338" s="42"/>
      <c r="FM338" s="42"/>
      <c r="FN338" s="42"/>
      <c r="FO338" s="42"/>
      <c r="FP338" s="42"/>
      <c r="FQ338" s="42"/>
      <c r="FR338" s="42"/>
      <c r="FS338" s="42"/>
      <c r="FT338" s="42"/>
      <c r="FU338" s="42"/>
      <c r="FV338" s="42"/>
      <c r="FW338" s="42"/>
      <c r="FX338" s="42"/>
      <c r="FY338" s="42"/>
      <c r="FZ338" s="42"/>
      <c r="GA338" s="42"/>
      <c r="GB338" s="42"/>
      <c r="GC338" s="42"/>
      <c r="GD338" s="42"/>
      <c r="GE338" s="42"/>
      <c r="GF338" s="42"/>
      <c r="GG338" s="42"/>
      <c r="GH338" s="42"/>
      <c r="GI338" s="42"/>
      <c r="GJ338" s="42"/>
      <c r="GK338" s="42"/>
      <c r="GL338" s="42"/>
      <c r="GM338" s="42"/>
      <c r="GN338" s="42"/>
      <c r="GO338" s="42"/>
      <c r="GP338" s="42"/>
      <c r="GQ338" s="42"/>
      <c r="GR338" s="42"/>
      <c r="GS338" s="42"/>
      <c r="GT338" s="42"/>
      <c r="GU338" s="42"/>
      <c r="GV338" s="42"/>
      <c r="GW338" s="42"/>
      <c r="GX338" s="42"/>
      <c r="GY338" s="42"/>
      <c r="GZ338" s="42"/>
      <c r="HA338" s="42"/>
      <c r="HB338" s="42"/>
      <c r="HC338" s="42"/>
      <c r="HD338" s="42"/>
      <c r="HE338" s="42"/>
      <c r="HF338" s="42"/>
      <c r="HG338" s="42"/>
      <c r="HH338" s="42"/>
      <c r="HI338" s="42"/>
      <c r="HJ338" s="42"/>
      <c r="HK338" s="42"/>
      <c r="HL338" s="42"/>
      <c r="HM338" s="42"/>
      <c r="HN338" s="42"/>
      <c r="HO338" s="42"/>
      <c r="HP338" s="42"/>
      <c r="HQ338" s="42"/>
      <c r="HR338" s="42"/>
      <c r="HS338" s="42"/>
      <c r="HT338" s="42"/>
      <c r="HU338" s="42"/>
      <c r="HV338" s="42"/>
      <c r="HW338" s="42"/>
      <c r="HX338" s="42"/>
      <c r="HY338" s="42"/>
      <c r="HZ338" s="42"/>
      <c r="IA338" s="42"/>
      <c r="IB338" s="42"/>
      <c r="IC338" s="42"/>
      <c r="ID338" s="42"/>
      <c r="IE338" s="42"/>
      <c r="IF338" s="42"/>
      <c r="IG338" s="42"/>
      <c r="IH338" s="42"/>
      <c r="II338" s="42"/>
      <c r="IJ338" s="42"/>
      <c r="IK338" s="42"/>
      <c r="IL338" s="42"/>
      <c r="IM338" s="42"/>
      <c r="IN338" s="42"/>
      <c r="IO338" s="42"/>
      <c r="IP338" s="42"/>
      <c r="IQ338" s="42"/>
      <c r="IR338" s="42"/>
      <c r="IS338" s="42"/>
      <c r="IT338" s="42"/>
      <c r="IU338" s="42"/>
      <c r="IV338" s="42"/>
      <c r="IW338" s="42"/>
      <c r="IX338" s="42"/>
      <c r="IY338" s="42"/>
      <c r="IZ338" s="42"/>
      <c r="JA338" s="42"/>
      <c r="JB338" s="42"/>
      <c r="JC338" s="42"/>
      <c r="JD338" s="42"/>
      <c r="JE338" s="42"/>
      <c r="JF338" s="42"/>
      <c r="JG338" s="42"/>
      <c r="JH338" s="42"/>
      <c r="JI338" s="42"/>
      <c r="JJ338" s="42"/>
      <c r="JK338" s="42"/>
      <c r="JL338" s="42"/>
      <c r="JM338" s="42"/>
      <c r="JN338" s="42"/>
      <c r="JO338" s="42"/>
    </row>
    <row r="339" spans="1:275" s="39" customFormat="1" x14ac:dyDescent="0.2">
      <c r="A339" s="42" t="s">
        <v>372</v>
      </c>
      <c r="B339" s="42" t="s">
        <v>283</v>
      </c>
      <c r="C339" s="42" t="s">
        <v>284</v>
      </c>
      <c r="D339" s="45">
        <v>0.55000297029353007</v>
      </c>
      <c r="E339" s="45">
        <v>0.55500297029353007</v>
      </c>
      <c r="F339" s="45">
        <v>0.55500297029353007</v>
      </c>
      <c r="G339" s="67">
        <v>0.55500297029353007</v>
      </c>
      <c r="H339" s="64">
        <v>40</v>
      </c>
      <c r="I339" s="66" t="s">
        <v>76</v>
      </c>
      <c r="J339" s="42"/>
      <c r="K339" s="42"/>
      <c r="L339" s="42"/>
      <c r="M339" s="42"/>
      <c r="N339" s="42"/>
      <c r="O339" s="42"/>
      <c r="P339" s="42"/>
      <c r="Q339" s="42"/>
      <c r="R339" s="42"/>
      <c r="S339" s="42"/>
      <c r="T339" s="42"/>
      <c r="U339" s="42"/>
      <c r="V339" s="42"/>
      <c r="W339" s="42"/>
      <c r="X339" s="42"/>
      <c r="Y339" s="42"/>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c r="BR339" s="42"/>
      <c r="BS339" s="42"/>
      <c r="BT339" s="42"/>
      <c r="BU339" s="42"/>
      <c r="BV339" s="42"/>
      <c r="BW339" s="42"/>
      <c r="BX339" s="42"/>
      <c r="BY339" s="42"/>
      <c r="BZ339" s="42"/>
      <c r="CA339" s="42"/>
      <c r="CB339" s="42"/>
      <c r="CC339" s="42"/>
      <c r="CD339" s="42"/>
      <c r="CE339" s="42"/>
      <c r="CF339" s="42"/>
      <c r="CG339" s="42"/>
      <c r="CH339" s="42"/>
      <c r="CI339" s="42"/>
      <c r="CJ339" s="42"/>
      <c r="CK339" s="42"/>
      <c r="CL339" s="42"/>
      <c r="CM339" s="42"/>
      <c r="CN339" s="42"/>
      <c r="CO339" s="42"/>
      <c r="CP339" s="42"/>
      <c r="CQ339" s="42"/>
      <c r="CR339" s="42"/>
      <c r="CS339" s="42"/>
      <c r="CT339" s="42"/>
      <c r="CU339" s="42"/>
      <c r="CV339" s="42"/>
      <c r="CW339" s="42"/>
      <c r="CX339" s="42"/>
      <c r="CY339" s="42"/>
      <c r="CZ339" s="42"/>
      <c r="DA339" s="42"/>
      <c r="DB339" s="42"/>
      <c r="DC339" s="42"/>
      <c r="DD339" s="42"/>
      <c r="DE339" s="42"/>
      <c r="DF339" s="42"/>
      <c r="DG339" s="42"/>
      <c r="DH339" s="42"/>
      <c r="DI339" s="42"/>
      <c r="DJ339" s="42"/>
      <c r="DK339" s="42"/>
      <c r="DL339" s="42"/>
      <c r="DM339" s="42"/>
      <c r="DN339" s="42"/>
      <c r="DO339" s="42"/>
      <c r="DP339" s="42"/>
      <c r="DQ339" s="42"/>
      <c r="DR339" s="42"/>
      <c r="DS339" s="42"/>
      <c r="DT339" s="42"/>
      <c r="DU339" s="42"/>
      <c r="DV339" s="42"/>
      <c r="DW339" s="42"/>
      <c r="DX339" s="42"/>
      <c r="DY339" s="42"/>
      <c r="DZ339" s="42"/>
      <c r="EA339" s="42"/>
      <c r="EB339" s="42"/>
      <c r="EC339" s="42"/>
      <c r="ED339" s="42"/>
      <c r="EE339" s="42"/>
      <c r="EF339" s="42"/>
      <c r="EG339" s="42"/>
      <c r="EH339" s="42"/>
      <c r="EI339" s="42"/>
      <c r="EJ339" s="42"/>
      <c r="EK339" s="42"/>
      <c r="EL339" s="42"/>
      <c r="EM339" s="42"/>
      <c r="EN339" s="42"/>
      <c r="EO339" s="42"/>
      <c r="EP339" s="42"/>
      <c r="EQ339" s="42"/>
      <c r="ER339" s="42"/>
      <c r="ES339" s="42"/>
      <c r="ET339" s="42"/>
      <c r="EU339" s="42"/>
      <c r="EV339" s="42"/>
      <c r="EW339" s="42"/>
      <c r="EX339" s="42"/>
      <c r="EY339" s="42"/>
      <c r="EZ339" s="42"/>
      <c r="FA339" s="42"/>
      <c r="FB339" s="42"/>
      <c r="FC339" s="42"/>
      <c r="FD339" s="42"/>
      <c r="FE339" s="42"/>
      <c r="FF339" s="42"/>
      <c r="FG339" s="42"/>
      <c r="FH339" s="42"/>
      <c r="FI339" s="42"/>
      <c r="FJ339" s="42"/>
      <c r="FK339" s="42"/>
      <c r="FL339" s="42"/>
      <c r="FM339" s="42"/>
      <c r="FN339" s="42"/>
      <c r="FO339" s="42"/>
      <c r="FP339" s="42"/>
      <c r="FQ339" s="42"/>
      <c r="FR339" s="42"/>
      <c r="FS339" s="42"/>
      <c r="FT339" s="42"/>
      <c r="FU339" s="42"/>
      <c r="FV339" s="42"/>
      <c r="FW339" s="42"/>
      <c r="FX339" s="42"/>
      <c r="FY339" s="42"/>
      <c r="FZ339" s="42"/>
      <c r="GA339" s="42"/>
      <c r="GB339" s="42"/>
      <c r="GC339" s="42"/>
      <c r="GD339" s="42"/>
      <c r="GE339" s="42"/>
      <c r="GF339" s="42"/>
      <c r="GG339" s="42"/>
      <c r="GH339" s="42"/>
      <c r="GI339" s="42"/>
      <c r="GJ339" s="42"/>
      <c r="GK339" s="42"/>
      <c r="GL339" s="42"/>
      <c r="GM339" s="42"/>
      <c r="GN339" s="42"/>
      <c r="GO339" s="42"/>
      <c r="GP339" s="42"/>
      <c r="GQ339" s="42"/>
      <c r="GR339" s="42"/>
      <c r="GS339" s="42"/>
      <c r="GT339" s="42"/>
      <c r="GU339" s="42"/>
      <c r="GV339" s="42"/>
      <c r="GW339" s="42"/>
      <c r="GX339" s="42"/>
      <c r="GY339" s="42"/>
      <c r="GZ339" s="42"/>
      <c r="HA339" s="42"/>
      <c r="HB339" s="42"/>
      <c r="HC339" s="42"/>
      <c r="HD339" s="42"/>
      <c r="HE339" s="42"/>
      <c r="HF339" s="42"/>
      <c r="HG339" s="42"/>
      <c r="HH339" s="42"/>
      <c r="HI339" s="42"/>
      <c r="HJ339" s="42"/>
      <c r="HK339" s="42"/>
      <c r="HL339" s="42"/>
      <c r="HM339" s="42"/>
      <c r="HN339" s="42"/>
      <c r="HO339" s="42"/>
      <c r="HP339" s="42"/>
      <c r="HQ339" s="42"/>
      <c r="HR339" s="42"/>
      <c r="HS339" s="42"/>
      <c r="HT339" s="42"/>
      <c r="HU339" s="42"/>
      <c r="HV339" s="42"/>
      <c r="HW339" s="42"/>
      <c r="HX339" s="42"/>
      <c r="HY339" s="42"/>
      <c r="HZ339" s="42"/>
      <c r="IA339" s="42"/>
      <c r="IB339" s="42"/>
      <c r="IC339" s="42"/>
      <c r="ID339" s="42"/>
      <c r="IE339" s="42"/>
      <c r="IF339" s="42"/>
      <c r="IG339" s="42"/>
      <c r="IH339" s="42"/>
      <c r="II339" s="42"/>
      <c r="IJ339" s="42"/>
      <c r="IK339" s="42"/>
      <c r="IL339" s="42"/>
      <c r="IM339" s="42"/>
      <c r="IN339" s="42"/>
      <c r="IO339" s="42"/>
      <c r="IP339" s="42"/>
      <c r="IQ339" s="42"/>
      <c r="IR339" s="42"/>
      <c r="IS339" s="42"/>
      <c r="IT339" s="42"/>
      <c r="IU339" s="42"/>
      <c r="IV339" s="42"/>
      <c r="IW339" s="42"/>
      <c r="IX339" s="42"/>
      <c r="IY339" s="42"/>
      <c r="IZ339" s="42"/>
      <c r="JA339" s="42"/>
      <c r="JB339" s="42"/>
      <c r="JC339" s="42"/>
      <c r="JD339" s="42"/>
      <c r="JE339" s="42"/>
      <c r="JF339" s="42"/>
      <c r="JG339" s="42"/>
      <c r="JH339" s="42"/>
      <c r="JI339" s="42"/>
      <c r="JJ339" s="42"/>
      <c r="JK339" s="42"/>
      <c r="JL339" s="42"/>
      <c r="JM339" s="42"/>
      <c r="JN339" s="42"/>
      <c r="JO339" s="42"/>
    </row>
    <row r="340" spans="1:275" s="39" customFormat="1" x14ac:dyDescent="0.2">
      <c r="A340" s="40" t="s">
        <v>682</v>
      </c>
      <c r="B340" s="40" t="s">
        <v>358</v>
      </c>
      <c r="C340" s="40" t="s">
        <v>672</v>
      </c>
      <c r="D340" s="43"/>
      <c r="E340" s="43"/>
      <c r="F340" s="43"/>
      <c r="G340" s="84">
        <v>0.55398780872929265</v>
      </c>
      <c r="H340" s="83">
        <v>49</v>
      </c>
      <c r="I340" s="60" t="s">
        <v>76</v>
      </c>
      <c r="J340" s="40"/>
      <c r="K340" s="42"/>
      <c r="L340" s="42"/>
      <c r="M340" s="42"/>
      <c r="N340" s="42"/>
      <c r="O340" s="42"/>
      <c r="P340" s="42"/>
      <c r="Q340" s="42"/>
      <c r="R340" s="42"/>
      <c r="S340" s="42"/>
      <c r="T340" s="42"/>
      <c r="U340" s="42"/>
      <c r="V340" s="42"/>
      <c r="W340" s="42"/>
      <c r="X340" s="42"/>
      <c r="Y340" s="42"/>
      <c r="Z340" s="42"/>
      <c r="AA340" s="42"/>
      <c r="AB340" s="42"/>
      <c r="AC340" s="42"/>
      <c r="AD340" s="42"/>
      <c r="AE340" s="42"/>
      <c r="AF340" s="42"/>
      <c r="AG340" s="42"/>
      <c r="AH340" s="42"/>
      <c r="AI340" s="42"/>
      <c r="AJ340" s="42"/>
      <c r="AK340" s="42"/>
      <c r="AL340" s="42"/>
      <c r="AM340" s="42"/>
      <c r="AN340" s="42"/>
      <c r="AO340" s="42"/>
      <c r="AP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2"/>
      <c r="BO340" s="42"/>
      <c r="BP340" s="42"/>
      <c r="BQ340" s="42"/>
      <c r="BR340" s="42"/>
      <c r="BS340" s="42"/>
      <c r="BT340" s="42"/>
      <c r="BU340" s="42"/>
      <c r="BV340" s="42"/>
      <c r="BW340" s="42"/>
      <c r="BX340" s="42"/>
      <c r="BY340" s="42"/>
      <c r="BZ340" s="42"/>
      <c r="CA340" s="42"/>
      <c r="CB340" s="42"/>
      <c r="CC340" s="42"/>
      <c r="CD340" s="42"/>
      <c r="CE340" s="42"/>
      <c r="CF340" s="42"/>
      <c r="CG340" s="42"/>
      <c r="CH340" s="42"/>
      <c r="CI340" s="42"/>
      <c r="CJ340" s="42"/>
      <c r="CK340" s="42"/>
      <c r="CL340" s="42"/>
      <c r="CM340" s="42"/>
      <c r="CN340" s="42"/>
      <c r="CO340" s="42"/>
      <c r="CP340" s="42"/>
      <c r="CQ340" s="42"/>
      <c r="CR340" s="42"/>
      <c r="CS340" s="42"/>
      <c r="CT340" s="42"/>
      <c r="CU340" s="42"/>
      <c r="CV340" s="42"/>
      <c r="CW340" s="42"/>
      <c r="CX340" s="42"/>
      <c r="CY340" s="42"/>
      <c r="CZ340" s="42"/>
      <c r="DA340" s="42"/>
      <c r="DB340" s="42"/>
      <c r="DC340" s="42"/>
      <c r="DD340" s="42"/>
      <c r="DE340" s="42"/>
      <c r="DF340" s="42"/>
      <c r="DG340" s="42"/>
      <c r="DH340" s="42"/>
      <c r="DI340" s="42"/>
      <c r="DJ340" s="42"/>
      <c r="DK340" s="42"/>
      <c r="DL340" s="42"/>
      <c r="DM340" s="42"/>
      <c r="DN340" s="42"/>
      <c r="DO340" s="42"/>
      <c r="DP340" s="42"/>
      <c r="DQ340" s="42"/>
      <c r="DR340" s="42"/>
      <c r="DS340" s="42"/>
      <c r="DT340" s="42"/>
      <c r="DU340" s="42"/>
      <c r="DV340" s="42"/>
      <c r="DW340" s="42"/>
      <c r="DX340" s="42"/>
      <c r="DY340" s="42"/>
      <c r="DZ340" s="42"/>
      <c r="EA340" s="42"/>
      <c r="EB340" s="42"/>
      <c r="EC340" s="42"/>
      <c r="ED340" s="42"/>
      <c r="EE340" s="42"/>
      <c r="EF340" s="42"/>
      <c r="EG340" s="42"/>
      <c r="EH340" s="42"/>
      <c r="EI340" s="42"/>
      <c r="EJ340" s="42"/>
      <c r="EK340" s="42"/>
      <c r="EL340" s="42"/>
      <c r="EM340" s="42"/>
      <c r="EN340" s="42"/>
      <c r="EO340" s="42"/>
      <c r="EP340" s="42"/>
      <c r="EQ340" s="42"/>
      <c r="ER340" s="42"/>
      <c r="ES340" s="42"/>
      <c r="ET340" s="42"/>
      <c r="EU340" s="42"/>
      <c r="EV340" s="42"/>
      <c r="EW340" s="42"/>
      <c r="EX340" s="42"/>
      <c r="EY340" s="42"/>
      <c r="EZ340" s="42"/>
      <c r="FA340" s="42"/>
      <c r="FB340" s="42"/>
      <c r="FC340" s="42"/>
      <c r="FD340" s="42"/>
      <c r="FE340" s="42"/>
      <c r="FF340" s="42"/>
      <c r="FG340" s="42"/>
      <c r="FH340" s="42"/>
      <c r="FI340" s="42"/>
      <c r="FJ340" s="42"/>
      <c r="FK340" s="42"/>
      <c r="FL340" s="42"/>
      <c r="FM340" s="42"/>
      <c r="FN340" s="42"/>
      <c r="FO340" s="42"/>
      <c r="FP340" s="42"/>
      <c r="FQ340" s="42"/>
      <c r="FR340" s="42"/>
      <c r="FS340" s="42"/>
      <c r="FT340" s="42"/>
      <c r="FU340" s="42"/>
      <c r="FV340" s="42"/>
      <c r="FW340" s="42"/>
      <c r="FX340" s="42"/>
      <c r="FY340" s="42"/>
      <c r="FZ340" s="42"/>
      <c r="GA340" s="42"/>
      <c r="GB340" s="42"/>
      <c r="GC340" s="42"/>
      <c r="GD340" s="42"/>
      <c r="GE340" s="42"/>
      <c r="GF340" s="42"/>
      <c r="GG340" s="42"/>
      <c r="GH340" s="42"/>
      <c r="GI340" s="42"/>
      <c r="GJ340" s="42"/>
      <c r="GK340" s="42"/>
      <c r="GL340" s="42"/>
      <c r="GM340" s="42"/>
      <c r="GN340" s="42"/>
      <c r="GO340" s="42"/>
      <c r="GP340" s="42"/>
      <c r="GQ340" s="42"/>
      <c r="GR340" s="42"/>
      <c r="GS340" s="42"/>
      <c r="GT340" s="42"/>
      <c r="GU340" s="42"/>
      <c r="GV340" s="42"/>
      <c r="GW340" s="42"/>
      <c r="GX340" s="42"/>
      <c r="GY340" s="42"/>
      <c r="GZ340" s="42"/>
      <c r="HA340" s="42"/>
      <c r="HB340" s="42"/>
      <c r="HC340" s="42"/>
      <c r="HD340" s="42"/>
      <c r="HE340" s="42"/>
      <c r="HF340" s="42"/>
      <c r="HG340" s="42"/>
      <c r="HH340" s="42"/>
      <c r="HI340" s="42"/>
      <c r="HJ340" s="42"/>
      <c r="HK340" s="42"/>
      <c r="HL340" s="42"/>
      <c r="HM340" s="42"/>
      <c r="HN340" s="42"/>
      <c r="HO340" s="42"/>
      <c r="HP340" s="42"/>
      <c r="HQ340" s="42"/>
      <c r="HR340" s="42"/>
      <c r="HS340" s="42"/>
      <c r="HT340" s="42"/>
      <c r="HU340" s="42"/>
      <c r="HV340" s="42"/>
      <c r="HW340" s="42"/>
      <c r="HX340" s="42"/>
      <c r="HY340" s="42"/>
      <c r="HZ340" s="42"/>
      <c r="IA340" s="42"/>
      <c r="IB340" s="42"/>
      <c r="IC340" s="42"/>
      <c r="ID340" s="42"/>
      <c r="IE340" s="42"/>
      <c r="IF340" s="42"/>
      <c r="IG340" s="42"/>
      <c r="IH340" s="42"/>
      <c r="II340" s="42"/>
      <c r="IJ340" s="42"/>
      <c r="IK340" s="42"/>
      <c r="IL340" s="42"/>
      <c r="IM340" s="42"/>
      <c r="IN340" s="42"/>
      <c r="IO340" s="42"/>
      <c r="IP340" s="42"/>
      <c r="IQ340" s="42"/>
      <c r="IR340" s="42"/>
      <c r="IS340" s="42"/>
      <c r="IT340" s="42"/>
      <c r="IU340" s="42"/>
      <c r="IV340" s="42"/>
      <c r="IW340" s="42"/>
      <c r="IX340" s="42"/>
      <c r="IY340" s="42"/>
      <c r="IZ340" s="42"/>
      <c r="JA340" s="42"/>
      <c r="JB340" s="42"/>
      <c r="JC340" s="42"/>
      <c r="JD340" s="42"/>
      <c r="JE340" s="42"/>
      <c r="JF340" s="42"/>
      <c r="JG340" s="42"/>
      <c r="JH340" s="42"/>
      <c r="JI340" s="42"/>
      <c r="JJ340" s="42"/>
      <c r="JK340" s="42"/>
      <c r="JL340" s="42"/>
      <c r="JM340" s="42"/>
      <c r="JN340" s="42"/>
      <c r="JO340" s="42"/>
    </row>
    <row r="341" spans="1:275" s="39" customFormat="1" x14ac:dyDescent="0.2">
      <c r="A341" s="42" t="s">
        <v>372</v>
      </c>
      <c r="B341" s="42" t="s">
        <v>358</v>
      </c>
      <c r="C341" s="42" t="s">
        <v>359</v>
      </c>
      <c r="D341" s="45">
        <v>0.49344492796923556</v>
      </c>
      <c r="E341" s="45">
        <v>0.5424449279692356</v>
      </c>
      <c r="F341" s="45">
        <v>0.55000000000000004</v>
      </c>
      <c r="G341" s="67">
        <v>0.55000000000000004</v>
      </c>
      <c r="H341" s="64">
        <v>41</v>
      </c>
      <c r="I341" s="66" t="s">
        <v>76</v>
      </c>
      <c r="J341" s="42"/>
      <c r="K341" s="42"/>
      <c r="L341" s="42"/>
      <c r="M341" s="42"/>
      <c r="N341" s="42"/>
      <c r="O341" s="42"/>
      <c r="P341" s="42"/>
      <c r="Q341" s="42"/>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2"/>
      <c r="AO341" s="42"/>
      <c r="AP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2"/>
      <c r="BO341" s="42"/>
      <c r="BP341" s="42"/>
      <c r="BQ341" s="42"/>
      <c r="BR341" s="42"/>
      <c r="BS341" s="42"/>
      <c r="BT341" s="42"/>
      <c r="BU341" s="42"/>
      <c r="BV341" s="42"/>
      <c r="BW341" s="42"/>
      <c r="BX341" s="42"/>
      <c r="BY341" s="42"/>
      <c r="BZ341" s="42"/>
      <c r="CA341" s="42"/>
      <c r="CB341" s="42"/>
      <c r="CC341" s="42"/>
      <c r="CD341" s="42"/>
      <c r="CE341" s="42"/>
      <c r="CF341" s="42"/>
      <c r="CG341" s="42"/>
      <c r="CH341" s="42"/>
      <c r="CI341" s="42"/>
      <c r="CJ341" s="42"/>
      <c r="CK341" s="42"/>
      <c r="CL341" s="42"/>
      <c r="CM341" s="42"/>
      <c r="CN341" s="42"/>
      <c r="CO341" s="42"/>
      <c r="CP341" s="42"/>
      <c r="CQ341" s="42"/>
      <c r="CR341" s="42"/>
      <c r="CS341" s="42"/>
      <c r="CT341" s="42"/>
      <c r="CU341" s="42"/>
      <c r="CV341" s="42"/>
      <c r="CW341" s="42"/>
      <c r="CX341" s="42"/>
      <c r="CY341" s="42"/>
      <c r="CZ341" s="42"/>
      <c r="DA341" s="42"/>
      <c r="DB341" s="42"/>
      <c r="DC341" s="42"/>
      <c r="DD341" s="42"/>
      <c r="DE341" s="42"/>
      <c r="DF341" s="42"/>
      <c r="DG341" s="42"/>
      <c r="DH341" s="42"/>
      <c r="DI341" s="42"/>
      <c r="DJ341" s="42"/>
      <c r="DK341" s="42"/>
      <c r="DL341" s="42"/>
      <c r="DM341" s="42"/>
      <c r="DN341" s="42"/>
      <c r="DO341" s="42"/>
      <c r="DP341" s="42"/>
      <c r="DQ341" s="42"/>
      <c r="DR341" s="42"/>
      <c r="DS341" s="42"/>
      <c r="DT341" s="42"/>
      <c r="DU341" s="42"/>
      <c r="DV341" s="42"/>
      <c r="DW341" s="42"/>
      <c r="DX341" s="42"/>
      <c r="DY341" s="42"/>
      <c r="DZ341" s="42"/>
      <c r="EA341" s="42"/>
      <c r="EB341" s="42"/>
      <c r="EC341" s="42"/>
      <c r="ED341" s="42"/>
      <c r="EE341" s="42"/>
      <c r="EF341" s="42"/>
      <c r="EG341" s="42"/>
      <c r="EH341" s="42"/>
      <c r="EI341" s="42"/>
      <c r="EJ341" s="42"/>
      <c r="EK341" s="42"/>
      <c r="EL341" s="42"/>
      <c r="EM341" s="42"/>
      <c r="EN341" s="42"/>
      <c r="EO341" s="42"/>
      <c r="EP341" s="42"/>
      <c r="EQ341" s="42"/>
      <c r="ER341" s="42"/>
      <c r="ES341" s="42"/>
      <c r="ET341" s="42"/>
      <c r="EU341" s="42"/>
      <c r="EV341" s="42"/>
      <c r="EW341" s="42"/>
      <c r="EX341" s="42"/>
      <c r="EY341" s="42"/>
      <c r="EZ341" s="42"/>
      <c r="FA341" s="42"/>
      <c r="FB341" s="42"/>
      <c r="FC341" s="42"/>
      <c r="FD341" s="42"/>
      <c r="FE341" s="42"/>
      <c r="FF341" s="42"/>
      <c r="FG341" s="42"/>
      <c r="FH341" s="42"/>
      <c r="FI341" s="42"/>
      <c r="FJ341" s="42"/>
      <c r="FK341" s="42"/>
      <c r="FL341" s="42"/>
      <c r="FM341" s="42"/>
      <c r="FN341" s="42"/>
      <c r="FO341" s="42"/>
      <c r="FP341" s="42"/>
      <c r="FQ341" s="42"/>
      <c r="FR341" s="42"/>
      <c r="FS341" s="42"/>
      <c r="FT341" s="42"/>
      <c r="FU341" s="42"/>
      <c r="FV341" s="42"/>
      <c r="FW341" s="42"/>
      <c r="FX341" s="42"/>
      <c r="FY341" s="42"/>
      <c r="FZ341" s="42"/>
      <c r="GA341" s="42"/>
      <c r="GB341" s="42"/>
      <c r="GC341" s="42"/>
      <c r="GD341" s="42"/>
      <c r="GE341" s="42"/>
      <c r="GF341" s="42"/>
      <c r="GG341" s="42"/>
      <c r="GH341" s="42"/>
      <c r="GI341" s="42"/>
      <c r="GJ341" s="42"/>
      <c r="GK341" s="42"/>
      <c r="GL341" s="42"/>
      <c r="GM341" s="42"/>
      <c r="GN341" s="42"/>
      <c r="GO341" s="42"/>
      <c r="GP341" s="42"/>
      <c r="GQ341" s="42"/>
      <c r="GR341" s="42"/>
      <c r="GS341" s="42"/>
      <c r="GT341" s="42"/>
      <c r="GU341" s="42"/>
      <c r="GV341" s="42"/>
      <c r="GW341" s="42"/>
      <c r="GX341" s="42"/>
      <c r="GY341" s="42"/>
      <c r="GZ341" s="42"/>
      <c r="HA341" s="42"/>
      <c r="HB341" s="42"/>
      <c r="HC341" s="42"/>
      <c r="HD341" s="42"/>
      <c r="HE341" s="42"/>
      <c r="HF341" s="42"/>
      <c r="HG341" s="42"/>
      <c r="HH341" s="42"/>
      <c r="HI341" s="42"/>
      <c r="HJ341" s="42"/>
      <c r="HK341" s="42"/>
      <c r="HL341" s="42"/>
      <c r="HM341" s="42"/>
      <c r="HN341" s="42"/>
      <c r="HO341" s="42"/>
      <c r="HP341" s="42"/>
      <c r="HQ341" s="42"/>
      <c r="HR341" s="42"/>
      <c r="HS341" s="42"/>
      <c r="HT341" s="42"/>
      <c r="HU341" s="42"/>
      <c r="HV341" s="42"/>
      <c r="HW341" s="42"/>
      <c r="HX341" s="42"/>
      <c r="HY341" s="42"/>
      <c r="HZ341" s="42"/>
      <c r="IA341" s="42"/>
      <c r="IB341" s="42"/>
      <c r="IC341" s="42"/>
      <c r="ID341" s="42"/>
      <c r="IE341" s="42"/>
      <c r="IF341" s="42"/>
      <c r="IG341" s="42"/>
      <c r="IH341" s="42"/>
      <c r="II341" s="42"/>
      <c r="IJ341" s="42"/>
      <c r="IK341" s="42"/>
      <c r="IL341" s="42"/>
      <c r="IM341" s="42"/>
      <c r="IN341" s="42"/>
      <c r="IO341" s="42"/>
      <c r="IP341" s="42"/>
      <c r="IQ341" s="42"/>
      <c r="IR341" s="42"/>
      <c r="IS341" s="42"/>
      <c r="IT341" s="42"/>
      <c r="IU341" s="42"/>
      <c r="IV341" s="42"/>
      <c r="IW341" s="42"/>
      <c r="IX341" s="42"/>
      <c r="IY341" s="42"/>
      <c r="IZ341" s="42"/>
      <c r="JA341" s="42"/>
      <c r="JB341" s="42"/>
      <c r="JC341" s="42"/>
      <c r="JD341" s="42"/>
      <c r="JE341" s="42"/>
      <c r="JF341" s="42"/>
      <c r="JG341" s="42"/>
      <c r="JH341" s="42"/>
      <c r="JI341" s="42"/>
      <c r="JJ341" s="42"/>
      <c r="JK341" s="42"/>
      <c r="JL341" s="42"/>
      <c r="JM341" s="42"/>
      <c r="JN341" s="42"/>
      <c r="JO341" s="42"/>
    </row>
    <row r="342" spans="1:275" s="39" customFormat="1" x14ac:dyDescent="0.2">
      <c r="A342" s="42" t="s">
        <v>372</v>
      </c>
      <c r="B342" s="42" t="s">
        <v>98</v>
      </c>
      <c r="C342" s="42" t="s">
        <v>205</v>
      </c>
      <c r="D342" s="45">
        <v>0.52385296200433551</v>
      </c>
      <c r="E342" s="45">
        <v>0.54735296200433547</v>
      </c>
      <c r="F342" s="45">
        <v>0.54735296200433547</v>
      </c>
      <c r="G342" s="67">
        <v>0.54735296200433547</v>
      </c>
      <c r="H342" s="64">
        <v>42</v>
      </c>
      <c r="I342" s="66" t="s">
        <v>76</v>
      </c>
      <c r="J342" s="42"/>
      <c r="K342" s="42"/>
      <c r="L342" s="42"/>
      <c r="M342" s="42"/>
      <c r="N342" s="42"/>
      <c r="O342" s="42"/>
      <c r="P342" s="42"/>
      <c r="Q342" s="42"/>
      <c r="R342" s="42"/>
      <c r="S342" s="42"/>
      <c r="T342" s="42"/>
      <c r="U342" s="42"/>
      <c r="V342" s="42"/>
      <c r="W342" s="42"/>
      <c r="X342" s="42"/>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2"/>
      <c r="BO342" s="42"/>
      <c r="BP342" s="42"/>
      <c r="BQ342" s="42"/>
      <c r="BR342" s="42"/>
      <c r="BS342" s="42"/>
      <c r="BT342" s="42"/>
      <c r="BU342" s="42"/>
      <c r="BV342" s="42"/>
      <c r="BW342" s="42"/>
      <c r="BX342" s="42"/>
      <c r="BY342" s="42"/>
      <c r="BZ342" s="42"/>
      <c r="CA342" s="42"/>
      <c r="CB342" s="42"/>
      <c r="CC342" s="42"/>
      <c r="CD342" s="42"/>
      <c r="CE342" s="42"/>
      <c r="CF342" s="42"/>
      <c r="CG342" s="42"/>
      <c r="CH342" s="42"/>
      <c r="CI342" s="42"/>
      <c r="CJ342" s="42"/>
      <c r="CK342" s="42"/>
      <c r="CL342" s="42"/>
      <c r="CM342" s="42"/>
      <c r="CN342" s="42"/>
      <c r="CO342" s="42"/>
      <c r="CP342" s="42"/>
      <c r="CQ342" s="42"/>
      <c r="CR342" s="42"/>
      <c r="CS342" s="42"/>
      <c r="CT342" s="42"/>
      <c r="CU342" s="42"/>
      <c r="CV342" s="42"/>
      <c r="CW342" s="42"/>
      <c r="CX342" s="42"/>
      <c r="CY342" s="42"/>
      <c r="CZ342" s="42"/>
      <c r="DA342" s="42"/>
      <c r="DB342" s="42"/>
      <c r="DC342" s="42"/>
      <c r="DD342" s="42"/>
      <c r="DE342" s="42"/>
      <c r="DF342" s="42"/>
      <c r="DG342" s="42"/>
      <c r="DH342" s="42"/>
      <c r="DI342" s="42"/>
      <c r="DJ342" s="42"/>
      <c r="DK342" s="42"/>
      <c r="DL342" s="42"/>
      <c r="DM342" s="42"/>
      <c r="DN342" s="42"/>
      <c r="DO342" s="42"/>
      <c r="DP342" s="42"/>
      <c r="DQ342" s="42"/>
      <c r="DR342" s="42"/>
      <c r="DS342" s="42"/>
      <c r="DT342" s="42"/>
      <c r="DU342" s="42"/>
      <c r="DV342" s="42"/>
      <c r="DW342" s="42"/>
      <c r="DX342" s="42"/>
      <c r="DY342" s="42"/>
      <c r="DZ342" s="42"/>
      <c r="EA342" s="42"/>
      <c r="EB342" s="42"/>
      <c r="EC342" s="42"/>
      <c r="ED342" s="42"/>
      <c r="EE342" s="42"/>
      <c r="EF342" s="42"/>
      <c r="EG342" s="42"/>
      <c r="EH342" s="42"/>
      <c r="EI342" s="42"/>
      <c r="EJ342" s="42"/>
      <c r="EK342" s="42"/>
      <c r="EL342" s="42"/>
      <c r="EM342" s="42"/>
      <c r="EN342" s="42"/>
      <c r="EO342" s="42"/>
      <c r="EP342" s="42"/>
      <c r="EQ342" s="42"/>
      <c r="ER342" s="42"/>
      <c r="ES342" s="42"/>
      <c r="ET342" s="42"/>
      <c r="EU342" s="42"/>
      <c r="EV342" s="42"/>
      <c r="EW342" s="42"/>
      <c r="EX342" s="42"/>
      <c r="EY342" s="42"/>
      <c r="EZ342" s="42"/>
      <c r="FA342" s="42"/>
      <c r="FB342" s="42"/>
      <c r="FC342" s="42"/>
      <c r="FD342" s="42"/>
      <c r="FE342" s="42"/>
      <c r="FF342" s="42"/>
      <c r="FG342" s="42"/>
      <c r="FH342" s="42"/>
      <c r="FI342" s="42"/>
      <c r="FJ342" s="42"/>
      <c r="FK342" s="42"/>
      <c r="FL342" s="42"/>
      <c r="FM342" s="42"/>
      <c r="FN342" s="42"/>
      <c r="FO342" s="42"/>
      <c r="FP342" s="42"/>
      <c r="FQ342" s="42"/>
      <c r="FR342" s="42"/>
      <c r="FS342" s="42"/>
      <c r="FT342" s="42"/>
      <c r="FU342" s="42"/>
      <c r="FV342" s="42"/>
      <c r="FW342" s="42"/>
      <c r="FX342" s="42"/>
      <c r="FY342" s="42"/>
      <c r="FZ342" s="42"/>
      <c r="GA342" s="42"/>
      <c r="GB342" s="42"/>
      <c r="GC342" s="42"/>
      <c r="GD342" s="42"/>
      <c r="GE342" s="42"/>
      <c r="GF342" s="42"/>
      <c r="GG342" s="42"/>
      <c r="GH342" s="42"/>
      <c r="GI342" s="42"/>
      <c r="GJ342" s="42"/>
      <c r="GK342" s="42"/>
      <c r="GL342" s="42"/>
      <c r="GM342" s="42"/>
      <c r="GN342" s="42"/>
      <c r="GO342" s="42"/>
      <c r="GP342" s="42"/>
      <c r="GQ342" s="42"/>
      <c r="GR342" s="42"/>
      <c r="GS342" s="42"/>
      <c r="GT342" s="42"/>
      <c r="GU342" s="42"/>
      <c r="GV342" s="42"/>
      <c r="GW342" s="42"/>
      <c r="GX342" s="42"/>
      <c r="GY342" s="42"/>
      <c r="GZ342" s="42"/>
      <c r="HA342" s="42"/>
      <c r="HB342" s="42"/>
      <c r="HC342" s="42"/>
      <c r="HD342" s="42"/>
      <c r="HE342" s="42"/>
      <c r="HF342" s="42"/>
      <c r="HG342" s="42"/>
      <c r="HH342" s="42"/>
      <c r="HI342" s="42"/>
      <c r="HJ342" s="42"/>
      <c r="HK342" s="42"/>
      <c r="HL342" s="42"/>
      <c r="HM342" s="42"/>
      <c r="HN342" s="42"/>
      <c r="HO342" s="42"/>
      <c r="HP342" s="42"/>
      <c r="HQ342" s="42"/>
      <c r="HR342" s="42"/>
      <c r="HS342" s="42"/>
      <c r="HT342" s="42"/>
      <c r="HU342" s="42"/>
      <c r="HV342" s="42"/>
      <c r="HW342" s="42"/>
      <c r="HX342" s="42"/>
      <c r="HY342" s="42"/>
      <c r="HZ342" s="42"/>
      <c r="IA342" s="42"/>
      <c r="IB342" s="42"/>
      <c r="IC342" s="42"/>
      <c r="ID342" s="42"/>
      <c r="IE342" s="42"/>
      <c r="IF342" s="42"/>
      <c r="IG342" s="42"/>
      <c r="IH342" s="42"/>
      <c r="II342" s="42"/>
      <c r="IJ342" s="42"/>
      <c r="IK342" s="42"/>
      <c r="IL342" s="42"/>
      <c r="IM342" s="42"/>
      <c r="IN342" s="42"/>
      <c r="IO342" s="42"/>
      <c r="IP342" s="42"/>
      <c r="IQ342" s="42"/>
      <c r="IR342" s="42"/>
      <c r="IS342" s="42"/>
      <c r="IT342" s="42"/>
      <c r="IU342" s="42"/>
      <c r="IV342" s="42"/>
      <c r="IW342" s="42"/>
      <c r="IX342" s="42"/>
      <c r="IY342" s="42"/>
      <c r="IZ342" s="42"/>
      <c r="JA342" s="42"/>
      <c r="JB342" s="42"/>
      <c r="JC342" s="42"/>
      <c r="JD342" s="42"/>
      <c r="JE342" s="42"/>
      <c r="JF342" s="42"/>
      <c r="JG342" s="42"/>
      <c r="JH342" s="42"/>
      <c r="JI342" s="42"/>
      <c r="JJ342" s="42"/>
      <c r="JK342" s="42"/>
      <c r="JL342" s="42"/>
      <c r="JM342" s="42"/>
      <c r="JN342" s="42"/>
      <c r="JO342" s="42"/>
    </row>
    <row r="343" spans="1:275" s="39" customFormat="1" x14ac:dyDescent="0.2">
      <c r="A343" s="42" t="s">
        <v>372</v>
      </c>
      <c r="B343" s="42" t="s">
        <v>309</v>
      </c>
      <c r="C343" s="42" t="s">
        <v>310</v>
      </c>
      <c r="D343" s="45">
        <v>0.52412121212121221</v>
      </c>
      <c r="E343" s="45">
        <v>0.54712121212121223</v>
      </c>
      <c r="F343" s="45">
        <v>0.54712121212121223</v>
      </c>
      <c r="G343" s="67">
        <v>0.54712121212121223</v>
      </c>
      <c r="H343" s="64">
        <v>43</v>
      </c>
      <c r="I343" s="66" t="s">
        <v>76</v>
      </c>
      <c r="J343" s="42"/>
      <c r="K343" s="42"/>
      <c r="L343" s="42"/>
      <c r="M343" s="42"/>
      <c r="N343" s="42"/>
      <c r="O343" s="42"/>
      <c r="P343" s="42"/>
      <c r="Q343" s="42"/>
      <c r="R343" s="42"/>
      <c r="S343" s="42"/>
      <c r="T343" s="42"/>
      <c r="U343" s="42"/>
      <c r="V343" s="42"/>
      <c r="W343" s="42"/>
      <c r="X343" s="42"/>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2"/>
      <c r="BO343" s="42"/>
      <c r="BP343" s="42"/>
      <c r="BQ343" s="42"/>
      <c r="BR343" s="42"/>
      <c r="BS343" s="42"/>
      <c r="BT343" s="42"/>
      <c r="BU343" s="42"/>
      <c r="BV343" s="42"/>
      <c r="BW343" s="42"/>
      <c r="BX343" s="42"/>
      <c r="BY343" s="42"/>
      <c r="BZ343" s="42"/>
      <c r="CA343" s="42"/>
      <c r="CB343" s="42"/>
      <c r="CC343" s="42"/>
      <c r="CD343" s="42"/>
      <c r="CE343" s="42"/>
      <c r="CF343" s="42"/>
      <c r="CG343" s="42"/>
      <c r="CH343" s="42"/>
      <c r="CI343" s="42"/>
      <c r="CJ343" s="42"/>
      <c r="CK343" s="42"/>
      <c r="CL343" s="42"/>
      <c r="CM343" s="42"/>
      <c r="CN343" s="42"/>
      <c r="CO343" s="42"/>
      <c r="CP343" s="42"/>
      <c r="CQ343" s="42"/>
      <c r="CR343" s="42"/>
      <c r="CS343" s="42"/>
      <c r="CT343" s="42"/>
      <c r="CU343" s="42"/>
      <c r="CV343" s="42"/>
      <c r="CW343" s="42"/>
      <c r="CX343" s="42"/>
      <c r="CY343" s="42"/>
      <c r="CZ343" s="42"/>
      <c r="DA343" s="42"/>
      <c r="DB343" s="42"/>
      <c r="DC343" s="42"/>
      <c r="DD343" s="42"/>
      <c r="DE343" s="42"/>
      <c r="DF343" s="42"/>
      <c r="DG343" s="42"/>
      <c r="DH343" s="42"/>
      <c r="DI343" s="42"/>
      <c r="DJ343" s="42"/>
      <c r="DK343" s="42"/>
      <c r="DL343" s="42"/>
      <c r="DM343" s="42"/>
      <c r="DN343" s="42"/>
      <c r="DO343" s="42"/>
      <c r="DP343" s="42"/>
      <c r="DQ343" s="42"/>
      <c r="DR343" s="42"/>
      <c r="DS343" s="42"/>
      <c r="DT343" s="42"/>
      <c r="DU343" s="42"/>
      <c r="DV343" s="42"/>
      <c r="DW343" s="42"/>
      <c r="DX343" s="42"/>
      <c r="DY343" s="42"/>
      <c r="DZ343" s="42"/>
      <c r="EA343" s="42"/>
      <c r="EB343" s="42"/>
      <c r="EC343" s="42"/>
      <c r="ED343" s="42"/>
      <c r="EE343" s="42"/>
      <c r="EF343" s="42"/>
      <c r="EG343" s="42"/>
      <c r="EH343" s="42"/>
      <c r="EI343" s="42"/>
      <c r="EJ343" s="42"/>
      <c r="EK343" s="42"/>
      <c r="EL343" s="42"/>
      <c r="EM343" s="42"/>
      <c r="EN343" s="42"/>
      <c r="EO343" s="42"/>
      <c r="EP343" s="42"/>
      <c r="EQ343" s="42"/>
      <c r="ER343" s="42"/>
      <c r="ES343" s="42"/>
      <c r="ET343" s="42"/>
      <c r="EU343" s="42"/>
      <c r="EV343" s="42"/>
      <c r="EW343" s="42"/>
      <c r="EX343" s="42"/>
      <c r="EY343" s="42"/>
      <c r="EZ343" s="42"/>
      <c r="FA343" s="42"/>
      <c r="FB343" s="42"/>
      <c r="FC343" s="42"/>
      <c r="FD343" s="42"/>
      <c r="FE343" s="42"/>
      <c r="FF343" s="42"/>
      <c r="FG343" s="42"/>
      <c r="FH343" s="42"/>
      <c r="FI343" s="42"/>
      <c r="FJ343" s="42"/>
      <c r="FK343" s="42"/>
      <c r="FL343" s="42"/>
      <c r="FM343" s="42"/>
      <c r="FN343" s="42"/>
      <c r="FO343" s="42"/>
      <c r="FP343" s="42"/>
      <c r="FQ343" s="42"/>
      <c r="FR343" s="42"/>
      <c r="FS343" s="42"/>
      <c r="FT343" s="42"/>
      <c r="FU343" s="42"/>
      <c r="FV343" s="42"/>
      <c r="FW343" s="42"/>
      <c r="FX343" s="42"/>
      <c r="FY343" s="42"/>
      <c r="FZ343" s="42"/>
      <c r="GA343" s="42"/>
      <c r="GB343" s="42"/>
      <c r="GC343" s="42"/>
      <c r="GD343" s="42"/>
      <c r="GE343" s="42"/>
      <c r="GF343" s="42"/>
      <c r="GG343" s="42"/>
      <c r="GH343" s="42"/>
      <c r="GI343" s="42"/>
      <c r="GJ343" s="42"/>
      <c r="GK343" s="42"/>
      <c r="GL343" s="42"/>
      <c r="GM343" s="42"/>
      <c r="GN343" s="42"/>
      <c r="GO343" s="42"/>
      <c r="GP343" s="42"/>
      <c r="GQ343" s="42"/>
      <c r="GR343" s="42"/>
      <c r="GS343" s="42"/>
      <c r="GT343" s="42"/>
      <c r="GU343" s="42"/>
      <c r="GV343" s="42"/>
      <c r="GW343" s="42"/>
      <c r="GX343" s="42"/>
      <c r="GY343" s="42"/>
      <c r="GZ343" s="42"/>
      <c r="HA343" s="42"/>
      <c r="HB343" s="42"/>
      <c r="HC343" s="42"/>
      <c r="HD343" s="42"/>
      <c r="HE343" s="42"/>
      <c r="HF343" s="42"/>
      <c r="HG343" s="42"/>
      <c r="HH343" s="42"/>
      <c r="HI343" s="42"/>
      <c r="HJ343" s="42"/>
      <c r="HK343" s="42"/>
      <c r="HL343" s="42"/>
      <c r="HM343" s="42"/>
      <c r="HN343" s="42"/>
      <c r="HO343" s="42"/>
      <c r="HP343" s="42"/>
      <c r="HQ343" s="42"/>
      <c r="HR343" s="42"/>
      <c r="HS343" s="42"/>
      <c r="HT343" s="42"/>
      <c r="HU343" s="42"/>
      <c r="HV343" s="42"/>
      <c r="HW343" s="42"/>
      <c r="HX343" s="42"/>
      <c r="HY343" s="42"/>
      <c r="HZ343" s="42"/>
      <c r="IA343" s="42"/>
      <c r="IB343" s="42"/>
      <c r="IC343" s="42"/>
      <c r="ID343" s="42"/>
      <c r="IE343" s="42"/>
      <c r="IF343" s="42"/>
      <c r="IG343" s="42"/>
      <c r="IH343" s="42"/>
      <c r="II343" s="42"/>
      <c r="IJ343" s="42"/>
      <c r="IK343" s="42"/>
      <c r="IL343" s="42"/>
      <c r="IM343" s="42"/>
      <c r="IN343" s="42"/>
      <c r="IO343" s="42"/>
      <c r="IP343" s="42"/>
      <c r="IQ343" s="42"/>
      <c r="IR343" s="42"/>
      <c r="IS343" s="42"/>
      <c r="IT343" s="42"/>
      <c r="IU343" s="42"/>
      <c r="IV343" s="42"/>
      <c r="IW343" s="42"/>
      <c r="IX343" s="42"/>
      <c r="IY343" s="42"/>
      <c r="IZ343" s="42"/>
      <c r="JA343" s="42"/>
      <c r="JB343" s="42"/>
      <c r="JC343" s="42"/>
      <c r="JD343" s="42"/>
      <c r="JE343" s="42"/>
      <c r="JF343" s="42"/>
      <c r="JG343" s="42"/>
      <c r="JH343" s="42"/>
      <c r="JI343" s="42"/>
      <c r="JJ343" s="42"/>
      <c r="JK343" s="42"/>
      <c r="JL343" s="42"/>
      <c r="JM343" s="42"/>
      <c r="JN343" s="42"/>
      <c r="JO343" s="42"/>
    </row>
    <row r="344" spans="1:275" s="39" customFormat="1" x14ac:dyDescent="0.2">
      <c r="A344" s="42" t="s">
        <v>419</v>
      </c>
      <c r="B344" s="44" t="s">
        <v>374</v>
      </c>
      <c r="C344" s="44" t="s">
        <v>375</v>
      </c>
      <c r="D344" s="44">
        <v>0.53204219430870026</v>
      </c>
      <c r="E344" s="44">
        <v>0.54304219430870027</v>
      </c>
      <c r="F344" s="44">
        <v>0.54304219430870027</v>
      </c>
      <c r="G344" s="63">
        <v>0.54304219430870027</v>
      </c>
      <c r="H344" s="64">
        <v>25</v>
      </c>
      <c r="I344" s="66" t="s">
        <v>76</v>
      </c>
      <c r="J344" s="42"/>
      <c r="K344" s="42"/>
      <c r="L344" s="42"/>
      <c r="M344" s="42"/>
      <c r="N344" s="42"/>
      <c r="O344" s="42"/>
      <c r="P344" s="42"/>
      <c r="Q344" s="42"/>
      <c r="R344" s="42"/>
      <c r="S344" s="42"/>
      <c r="T344" s="42"/>
      <c r="U344" s="42"/>
      <c r="V344" s="42"/>
      <c r="W344" s="42"/>
      <c r="X344" s="42"/>
      <c r="Y344" s="42"/>
      <c r="Z344" s="42"/>
      <c r="AA344" s="42"/>
      <c r="AB344" s="42"/>
      <c r="AC344" s="42"/>
      <c r="AD344" s="42"/>
      <c r="AE344" s="42"/>
      <c r="AF344" s="42"/>
      <c r="AG344" s="42"/>
      <c r="AH344" s="42"/>
      <c r="AI344" s="42"/>
      <c r="AJ344" s="42"/>
      <c r="AK344" s="42"/>
      <c r="AL344" s="42"/>
      <c r="AM344" s="42"/>
      <c r="AN344" s="42"/>
      <c r="AO344" s="42"/>
      <c r="AP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2"/>
      <c r="BO344" s="42"/>
      <c r="BP344" s="42"/>
      <c r="BQ344" s="42"/>
      <c r="BR344" s="42"/>
      <c r="BS344" s="42"/>
      <c r="BT344" s="42"/>
      <c r="BU344" s="42"/>
      <c r="BV344" s="42"/>
      <c r="BW344" s="42"/>
      <c r="BX344" s="42"/>
      <c r="BY344" s="42"/>
      <c r="BZ344" s="42"/>
      <c r="CA344" s="42"/>
      <c r="CB344" s="42"/>
      <c r="CC344" s="42"/>
      <c r="CD344" s="42"/>
      <c r="CE344" s="42"/>
      <c r="CF344" s="42"/>
      <c r="CG344" s="42"/>
      <c r="CH344" s="42"/>
      <c r="CI344" s="42"/>
      <c r="CJ344" s="42"/>
      <c r="CK344" s="42"/>
      <c r="CL344" s="42"/>
      <c r="CM344" s="42"/>
      <c r="CN344" s="42"/>
      <c r="CO344" s="42"/>
      <c r="CP344" s="42"/>
      <c r="CQ344" s="42"/>
      <c r="CR344" s="42"/>
      <c r="CS344" s="42"/>
      <c r="CT344" s="42"/>
      <c r="CU344" s="42"/>
      <c r="CV344" s="42"/>
      <c r="CW344" s="42"/>
      <c r="CX344" s="42"/>
      <c r="CY344" s="42"/>
      <c r="CZ344" s="42"/>
      <c r="DA344" s="42"/>
      <c r="DB344" s="42"/>
      <c r="DC344" s="42"/>
      <c r="DD344" s="42"/>
      <c r="DE344" s="42"/>
      <c r="DF344" s="42"/>
      <c r="DG344" s="42"/>
      <c r="DH344" s="42"/>
      <c r="DI344" s="42"/>
      <c r="DJ344" s="42"/>
      <c r="DK344" s="42"/>
      <c r="DL344" s="42"/>
      <c r="DM344" s="42"/>
      <c r="DN344" s="42"/>
      <c r="DO344" s="42"/>
      <c r="DP344" s="42"/>
      <c r="DQ344" s="42"/>
      <c r="DR344" s="42"/>
      <c r="DS344" s="42"/>
      <c r="DT344" s="42"/>
      <c r="DU344" s="42"/>
      <c r="DV344" s="42"/>
      <c r="DW344" s="42"/>
      <c r="DX344" s="42"/>
      <c r="DY344" s="42"/>
      <c r="DZ344" s="42"/>
      <c r="EA344" s="42"/>
      <c r="EB344" s="42"/>
      <c r="EC344" s="42"/>
      <c r="ED344" s="42"/>
      <c r="EE344" s="42"/>
      <c r="EF344" s="42"/>
      <c r="EG344" s="42"/>
      <c r="EH344" s="42"/>
      <c r="EI344" s="42"/>
      <c r="EJ344" s="42"/>
      <c r="EK344" s="42"/>
      <c r="EL344" s="42"/>
      <c r="EM344" s="42"/>
      <c r="EN344" s="42"/>
      <c r="EO344" s="42"/>
      <c r="EP344" s="42"/>
      <c r="EQ344" s="42"/>
      <c r="ER344" s="42"/>
      <c r="ES344" s="42"/>
      <c r="ET344" s="42"/>
      <c r="EU344" s="42"/>
      <c r="EV344" s="42"/>
      <c r="EW344" s="42"/>
      <c r="EX344" s="42"/>
      <c r="EY344" s="42"/>
      <c r="EZ344" s="42"/>
      <c r="FA344" s="42"/>
      <c r="FB344" s="42"/>
      <c r="FC344" s="42"/>
      <c r="FD344" s="42"/>
      <c r="FE344" s="42"/>
      <c r="FF344" s="42"/>
      <c r="FG344" s="42"/>
      <c r="FH344" s="42"/>
      <c r="FI344" s="42"/>
      <c r="FJ344" s="42"/>
      <c r="FK344" s="42"/>
      <c r="FL344" s="42"/>
      <c r="FM344" s="42"/>
      <c r="FN344" s="42"/>
      <c r="FO344" s="42"/>
      <c r="FP344" s="42"/>
      <c r="FQ344" s="42"/>
      <c r="FR344" s="42"/>
      <c r="FS344" s="42"/>
      <c r="FT344" s="42"/>
      <c r="FU344" s="42"/>
      <c r="FV344" s="42"/>
      <c r="FW344" s="42"/>
      <c r="FX344" s="42"/>
      <c r="FY344" s="42"/>
      <c r="FZ344" s="42"/>
      <c r="GA344" s="42"/>
      <c r="GB344" s="42"/>
      <c r="GC344" s="42"/>
      <c r="GD344" s="42"/>
      <c r="GE344" s="42"/>
      <c r="GF344" s="42"/>
      <c r="GG344" s="42"/>
      <c r="GH344" s="42"/>
      <c r="GI344" s="42"/>
      <c r="GJ344" s="42"/>
      <c r="GK344" s="42"/>
      <c r="GL344" s="42"/>
      <c r="GM344" s="42"/>
      <c r="GN344" s="42"/>
      <c r="GO344" s="42"/>
      <c r="GP344" s="42"/>
      <c r="GQ344" s="42"/>
      <c r="GR344" s="42"/>
      <c r="GS344" s="42"/>
      <c r="GT344" s="42"/>
      <c r="GU344" s="42"/>
      <c r="GV344" s="42"/>
      <c r="GW344" s="42"/>
      <c r="GX344" s="42"/>
      <c r="GY344" s="42"/>
      <c r="GZ344" s="42"/>
      <c r="HA344" s="42"/>
      <c r="HB344" s="42"/>
      <c r="HC344" s="42"/>
      <c r="HD344" s="42"/>
      <c r="HE344" s="42"/>
      <c r="HF344" s="42"/>
      <c r="HG344" s="42"/>
      <c r="HH344" s="42"/>
      <c r="HI344" s="42"/>
      <c r="HJ344" s="42"/>
      <c r="HK344" s="42"/>
      <c r="HL344" s="42"/>
      <c r="HM344" s="42"/>
      <c r="HN344" s="42"/>
      <c r="HO344" s="42"/>
      <c r="HP344" s="42"/>
      <c r="HQ344" s="42"/>
      <c r="HR344" s="42"/>
      <c r="HS344" s="42"/>
      <c r="HT344" s="42"/>
      <c r="HU344" s="42"/>
      <c r="HV344" s="42"/>
      <c r="HW344" s="42"/>
      <c r="HX344" s="42"/>
      <c r="HY344" s="42"/>
      <c r="HZ344" s="42"/>
      <c r="IA344" s="42"/>
      <c r="IB344" s="42"/>
      <c r="IC344" s="42"/>
      <c r="ID344" s="42"/>
      <c r="IE344" s="42"/>
      <c r="IF344" s="42"/>
      <c r="IG344" s="42"/>
      <c r="IH344" s="42"/>
      <c r="II344" s="42"/>
      <c r="IJ344" s="42"/>
      <c r="IK344" s="42"/>
      <c r="IL344" s="42"/>
      <c r="IM344" s="42"/>
      <c r="IN344" s="42"/>
      <c r="IO344" s="42"/>
      <c r="IP344" s="42"/>
      <c r="IQ344" s="42"/>
      <c r="IR344" s="42"/>
      <c r="IS344" s="42"/>
      <c r="IT344" s="42"/>
      <c r="IU344" s="42"/>
      <c r="IV344" s="42"/>
      <c r="IW344" s="42"/>
      <c r="IX344" s="42"/>
      <c r="IY344" s="42"/>
      <c r="IZ344" s="42"/>
      <c r="JA344" s="42"/>
      <c r="JB344" s="42"/>
      <c r="JC344" s="42"/>
      <c r="JD344" s="42"/>
      <c r="JE344" s="42"/>
      <c r="JF344" s="42"/>
      <c r="JG344" s="42"/>
      <c r="JH344" s="42"/>
      <c r="JI344" s="42"/>
      <c r="JJ344" s="42"/>
      <c r="JK344" s="42"/>
      <c r="JL344" s="42"/>
      <c r="JM344" s="42"/>
      <c r="JN344" s="42"/>
      <c r="JO344" s="42"/>
    </row>
    <row r="345" spans="1:275" s="39" customFormat="1" x14ac:dyDescent="0.2">
      <c r="A345" s="42" t="s">
        <v>280</v>
      </c>
      <c r="B345" s="42" t="s">
        <v>45</v>
      </c>
      <c r="C345" s="42" t="s">
        <v>46</v>
      </c>
      <c r="D345" s="44">
        <v>0.53823810002876804</v>
      </c>
      <c r="E345" s="44">
        <v>0.54223810002876804</v>
      </c>
      <c r="F345" s="44">
        <v>0.54223810002876804</v>
      </c>
      <c r="G345" s="63">
        <v>0.54223810002876804</v>
      </c>
      <c r="H345" s="64">
        <v>23</v>
      </c>
      <c r="I345" s="66" t="s">
        <v>18</v>
      </c>
      <c r="J345" s="42"/>
      <c r="K345" s="42"/>
      <c r="L345" s="42"/>
      <c r="M345" s="42"/>
      <c r="N345" s="42"/>
      <c r="O345" s="42"/>
      <c r="P345" s="42"/>
      <c r="Q345" s="42"/>
      <c r="R345" s="42"/>
      <c r="S345" s="42"/>
      <c r="T345" s="42"/>
      <c r="U345" s="42"/>
      <c r="V345" s="42"/>
      <c r="W345" s="42"/>
      <c r="X345" s="42"/>
      <c r="Y345" s="42"/>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2"/>
      <c r="BO345" s="42"/>
      <c r="BP345" s="42"/>
      <c r="BQ345" s="42"/>
      <c r="BR345" s="42"/>
      <c r="BS345" s="42"/>
      <c r="BT345" s="42"/>
      <c r="BU345" s="42"/>
      <c r="BV345" s="42"/>
      <c r="BW345" s="42"/>
      <c r="BX345" s="42"/>
      <c r="BY345" s="42"/>
      <c r="BZ345" s="42"/>
      <c r="CA345" s="42"/>
      <c r="CB345" s="42"/>
      <c r="CC345" s="42"/>
      <c r="CD345" s="42"/>
      <c r="CE345" s="42"/>
      <c r="CF345" s="42"/>
      <c r="CG345" s="42"/>
      <c r="CH345" s="42"/>
      <c r="CI345" s="42"/>
      <c r="CJ345" s="42"/>
      <c r="CK345" s="42"/>
      <c r="CL345" s="42"/>
      <c r="CM345" s="42"/>
      <c r="CN345" s="42"/>
      <c r="CO345" s="42"/>
      <c r="CP345" s="42"/>
      <c r="CQ345" s="42"/>
      <c r="CR345" s="42"/>
      <c r="CS345" s="42"/>
      <c r="CT345" s="42"/>
      <c r="CU345" s="42"/>
      <c r="CV345" s="42"/>
      <c r="CW345" s="42"/>
      <c r="CX345" s="42"/>
      <c r="CY345" s="42"/>
      <c r="CZ345" s="42"/>
      <c r="DA345" s="42"/>
      <c r="DB345" s="42"/>
      <c r="DC345" s="42"/>
      <c r="DD345" s="42"/>
      <c r="DE345" s="42"/>
      <c r="DF345" s="42"/>
      <c r="DG345" s="42"/>
      <c r="DH345" s="42"/>
      <c r="DI345" s="42"/>
      <c r="DJ345" s="42"/>
      <c r="DK345" s="42"/>
      <c r="DL345" s="42"/>
      <c r="DM345" s="42"/>
      <c r="DN345" s="42"/>
      <c r="DO345" s="42"/>
      <c r="DP345" s="42"/>
      <c r="DQ345" s="42"/>
      <c r="DR345" s="42"/>
      <c r="DS345" s="42"/>
      <c r="DT345" s="42"/>
      <c r="DU345" s="42"/>
      <c r="DV345" s="42"/>
      <c r="DW345" s="42"/>
      <c r="DX345" s="42"/>
      <c r="DY345" s="42"/>
      <c r="DZ345" s="42"/>
      <c r="EA345" s="42"/>
      <c r="EB345" s="42"/>
      <c r="EC345" s="42"/>
      <c r="ED345" s="42"/>
      <c r="EE345" s="42"/>
      <c r="EF345" s="42"/>
      <c r="EG345" s="42"/>
      <c r="EH345" s="42"/>
      <c r="EI345" s="42"/>
      <c r="EJ345" s="42"/>
      <c r="EK345" s="42"/>
      <c r="EL345" s="42"/>
      <c r="EM345" s="42"/>
      <c r="EN345" s="42"/>
      <c r="EO345" s="42"/>
      <c r="EP345" s="42"/>
      <c r="EQ345" s="42"/>
      <c r="ER345" s="42"/>
      <c r="ES345" s="42"/>
      <c r="ET345" s="42"/>
      <c r="EU345" s="42"/>
      <c r="EV345" s="42"/>
      <c r="EW345" s="42"/>
      <c r="EX345" s="42"/>
      <c r="EY345" s="42"/>
      <c r="EZ345" s="42"/>
      <c r="FA345" s="42"/>
      <c r="FB345" s="42"/>
      <c r="FC345" s="42"/>
      <c r="FD345" s="42"/>
      <c r="FE345" s="42"/>
      <c r="FF345" s="42"/>
      <c r="FG345" s="42"/>
      <c r="FH345" s="42"/>
      <c r="FI345" s="42"/>
      <c r="FJ345" s="42"/>
      <c r="FK345" s="42"/>
      <c r="FL345" s="42"/>
      <c r="FM345" s="42"/>
      <c r="FN345" s="42"/>
      <c r="FO345" s="42"/>
      <c r="FP345" s="42"/>
      <c r="FQ345" s="42"/>
      <c r="FR345" s="42"/>
      <c r="FS345" s="42"/>
      <c r="FT345" s="42"/>
      <c r="FU345" s="42"/>
      <c r="FV345" s="42"/>
      <c r="FW345" s="42"/>
      <c r="FX345" s="42"/>
      <c r="FY345" s="42"/>
      <c r="FZ345" s="42"/>
      <c r="GA345" s="42"/>
      <c r="GB345" s="42"/>
      <c r="GC345" s="42"/>
      <c r="GD345" s="42"/>
      <c r="GE345" s="42"/>
      <c r="GF345" s="42"/>
      <c r="GG345" s="42"/>
      <c r="GH345" s="42"/>
      <c r="GI345" s="42"/>
      <c r="GJ345" s="42"/>
      <c r="GK345" s="42"/>
      <c r="GL345" s="42"/>
      <c r="GM345" s="42"/>
      <c r="GN345" s="42"/>
      <c r="GO345" s="42"/>
      <c r="GP345" s="42"/>
      <c r="GQ345" s="42"/>
      <c r="GR345" s="42"/>
      <c r="GS345" s="42"/>
      <c r="GT345" s="42"/>
      <c r="GU345" s="42"/>
      <c r="GV345" s="42"/>
      <c r="GW345" s="42"/>
      <c r="GX345" s="42"/>
      <c r="GY345" s="42"/>
      <c r="GZ345" s="42"/>
      <c r="HA345" s="42"/>
      <c r="HB345" s="42"/>
      <c r="HC345" s="42"/>
      <c r="HD345" s="42"/>
      <c r="HE345" s="42"/>
      <c r="HF345" s="42"/>
      <c r="HG345" s="42"/>
      <c r="HH345" s="42"/>
      <c r="HI345" s="42"/>
      <c r="HJ345" s="42"/>
      <c r="HK345" s="42"/>
      <c r="HL345" s="42"/>
      <c r="HM345" s="42"/>
      <c r="HN345" s="42"/>
      <c r="HO345" s="42"/>
      <c r="HP345" s="42"/>
      <c r="HQ345" s="42"/>
      <c r="HR345" s="42"/>
      <c r="HS345" s="42"/>
      <c r="HT345" s="42"/>
      <c r="HU345" s="42"/>
      <c r="HV345" s="42"/>
      <c r="HW345" s="42"/>
      <c r="HX345" s="42"/>
      <c r="HY345" s="42"/>
      <c r="HZ345" s="42"/>
      <c r="IA345" s="42"/>
      <c r="IB345" s="42"/>
      <c r="IC345" s="42"/>
      <c r="ID345" s="42"/>
      <c r="IE345" s="42"/>
      <c r="IF345" s="42"/>
      <c r="IG345" s="42"/>
      <c r="IH345" s="42"/>
      <c r="II345" s="42"/>
      <c r="IJ345" s="42"/>
      <c r="IK345" s="42"/>
      <c r="IL345" s="42"/>
      <c r="IM345" s="42"/>
      <c r="IN345" s="42"/>
      <c r="IO345" s="42"/>
      <c r="IP345" s="42"/>
      <c r="IQ345" s="42"/>
      <c r="IR345" s="42"/>
      <c r="IS345" s="42"/>
      <c r="IT345" s="42"/>
      <c r="IU345" s="42"/>
      <c r="IV345" s="42"/>
      <c r="IW345" s="42"/>
      <c r="IX345" s="42"/>
      <c r="IY345" s="42"/>
      <c r="IZ345" s="42"/>
      <c r="JA345" s="42"/>
      <c r="JB345" s="42"/>
      <c r="JC345" s="42"/>
      <c r="JD345" s="42"/>
      <c r="JE345" s="42"/>
      <c r="JF345" s="42"/>
      <c r="JG345" s="42"/>
      <c r="JH345" s="42"/>
      <c r="JI345" s="42"/>
      <c r="JJ345" s="42"/>
      <c r="JK345" s="42"/>
      <c r="JL345" s="42"/>
      <c r="JM345" s="42"/>
      <c r="JN345" s="42"/>
      <c r="JO345" s="42"/>
    </row>
    <row r="346" spans="1:275" s="39" customFormat="1" x14ac:dyDescent="0.2">
      <c r="A346" s="120" t="s">
        <v>898</v>
      </c>
      <c r="B346" s="42" t="s">
        <v>690</v>
      </c>
      <c r="C346" s="42" t="s">
        <v>63</v>
      </c>
      <c r="D346" s="44"/>
      <c r="E346" s="44"/>
      <c r="F346" s="44"/>
      <c r="G346" s="44">
        <v>0.53995842769822711</v>
      </c>
      <c r="H346" s="44">
        <v>24</v>
      </c>
      <c r="I346" s="63" t="s">
        <v>76</v>
      </c>
      <c r="J346" s="42"/>
      <c r="K346" s="42"/>
      <c r="L346" s="42"/>
      <c r="M346" s="42"/>
      <c r="N346" s="42"/>
      <c r="O346" s="42"/>
      <c r="P346" s="42"/>
      <c r="Q346" s="42"/>
      <c r="R346" s="42"/>
      <c r="S346" s="42"/>
      <c r="T346" s="42"/>
      <c r="U346" s="42"/>
      <c r="V346" s="42"/>
      <c r="W346" s="42"/>
      <c r="X346" s="42"/>
      <c r="Y346" s="42"/>
      <c r="Z346" s="42"/>
      <c r="AA346" s="42"/>
      <c r="AB346" s="42"/>
      <c r="AC346" s="42"/>
      <c r="AD346" s="42"/>
      <c r="AE346" s="42"/>
      <c r="AF346" s="42"/>
      <c r="AG346" s="42"/>
      <c r="AH346" s="42"/>
      <c r="AI346" s="42"/>
      <c r="AJ346" s="42"/>
      <c r="AK346" s="42"/>
      <c r="AL346" s="42"/>
      <c r="AM346" s="42"/>
      <c r="AN346" s="42"/>
      <c r="AO346" s="42"/>
      <c r="AP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2"/>
      <c r="BO346" s="42"/>
      <c r="BP346" s="42"/>
      <c r="BQ346" s="42"/>
      <c r="BR346" s="42"/>
      <c r="BS346" s="42"/>
      <c r="BT346" s="42"/>
      <c r="BU346" s="42"/>
      <c r="BV346" s="42"/>
      <c r="BW346" s="42"/>
      <c r="BX346" s="42"/>
      <c r="BY346" s="42"/>
      <c r="BZ346" s="42"/>
      <c r="CA346" s="42"/>
      <c r="CB346" s="42"/>
      <c r="CC346" s="42"/>
      <c r="CD346" s="42"/>
      <c r="CE346" s="42"/>
      <c r="CF346" s="42"/>
      <c r="CG346" s="42"/>
      <c r="CH346" s="42"/>
      <c r="CI346" s="42"/>
      <c r="CJ346" s="42"/>
      <c r="CK346" s="42"/>
      <c r="CL346" s="42"/>
      <c r="CM346" s="42"/>
      <c r="CN346" s="42"/>
      <c r="CO346" s="42"/>
      <c r="CP346" s="42"/>
      <c r="CQ346" s="42"/>
      <c r="CR346" s="42"/>
      <c r="CS346" s="42"/>
      <c r="CT346" s="42"/>
      <c r="CU346" s="42"/>
      <c r="CV346" s="42"/>
      <c r="CW346" s="42"/>
      <c r="CX346" s="42"/>
      <c r="CY346" s="42"/>
      <c r="CZ346" s="42"/>
      <c r="DA346" s="42"/>
      <c r="DB346" s="42"/>
      <c r="DC346" s="42"/>
      <c r="DD346" s="42"/>
      <c r="DE346" s="42"/>
      <c r="DF346" s="42"/>
      <c r="DG346" s="42"/>
      <c r="DH346" s="42"/>
      <c r="DI346" s="42"/>
      <c r="DJ346" s="42"/>
      <c r="DK346" s="42"/>
      <c r="DL346" s="42"/>
      <c r="DM346" s="42"/>
      <c r="DN346" s="42"/>
      <c r="DO346" s="42"/>
      <c r="DP346" s="42"/>
      <c r="DQ346" s="42"/>
      <c r="DR346" s="42"/>
      <c r="DS346" s="42"/>
      <c r="DT346" s="42"/>
      <c r="DU346" s="42"/>
      <c r="DV346" s="42"/>
      <c r="DW346" s="42"/>
      <c r="DX346" s="42"/>
      <c r="DY346" s="42"/>
      <c r="DZ346" s="42"/>
      <c r="EA346" s="42"/>
      <c r="EB346" s="42"/>
      <c r="EC346" s="42"/>
      <c r="ED346" s="42"/>
      <c r="EE346" s="42"/>
      <c r="EF346" s="42"/>
      <c r="EG346" s="42"/>
      <c r="EH346" s="42"/>
      <c r="EI346" s="42"/>
      <c r="EJ346" s="42"/>
      <c r="EK346" s="42"/>
      <c r="EL346" s="42"/>
      <c r="EM346" s="42"/>
      <c r="EN346" s="42"/>
      <c r="EO346" s="42"/>
      <c r="EP346" s="42"/>
      <c r="EQ346" s="42"/>
      <c r="ER346" s="42"/>
      <c r="ES346" s="42"/>
      <c r="ET346" s="42"/>
      <c r="EU346" s="42"/>
      <c r="EV346" s="42"/>
      <c r="EW346" s="42"/>
      <c r="EX346" s="42"/>
      <c r="EY346" s="42"/>
      <c r="EZ346" s="42"/>
      <c r="FA346" s="42"/>
      <c r="FB346" s="42"/>
      <c r="FC346" s="42"/>
      <c r="FD346" s="42"/>
      <c r="FE346" s="42"/>
      <c r="FF346" s="42"/>
      <c r="FG346" s="42"/>
      <c r="FH346" s="42"/>
      <c r="FI346" s="42"/>
      <c r="FJ346" s="42"/>
      <c r="FK346" s="42"/>
      <c r="FL346" s="42"/>
      <c r="FM346" s="42"/>
      <c r="FN346" s="42"/>
      <c r="FO346" s="42"/>
      <c r="FP346" s="42"/>
      <c r="FQ346" s="42"/>
      <c r="FR346" s="42"/>
      <c r="FS346" s="42"/>
      <c r="FT346" s="42"/>
      <c r="FU346" s="42"/>
      <c r="FV346" s="42"/>
      <c r="FW346" s="42"/>
      <c r="FX346" s="42"/>
      <c r="FY346" s="42"/>
      <c r="FZ346" s="42"/>
      <c r="GA346" s="42"/>
      <c r="GB346" s="42"/>
      <c r="GC346" s="42"/>
      <c r="GD346" s="42"/>
      <c r="GE346" s="42"/>
      <c r="GF346" s="42"/>
      <c r="GG346" s="42"/>
      <c r="GH346" s="42"/>
      <c r="GI346" s="42"/>
      <c r="GJ346" s="42"/>
      <c r="GK346" s="42"/>
      <c r="GL346" s="42"/>
      <c r="GM346" s="42"/>
      <c r="GN346" s="42"/>
      <c r="GO346" s="42"/>
      <c r="GP346" s="42"/>
      <c r="GQ346" s="42"/>
      <c r="GR346" s="42"/>
      <c r="GS346" s="42"/>
      <c r="GT346" s="42"/>
      <c r="GU346" s="42"/>
      <c r="GV346" s="42"/>
      <c r="GW346" s="42"/>
      <c r="GX346" s="42"/>
      <c r="GY346" s="42"/>
      <c r="GZ346" s="42"/>
      <c r="HA346" s="42"/>
      <c r="HB346" s="42"/>
      <c r="HC346" s="42"/>
      <c r="HD346" s="42"/>
      <c r="HE346" s="42"/>
      <c r="HF346" s="42"/>
      <c r="HG346" s="42"/>
      <c r="HH346" s="42"/>
      <c r="HI346" s="42"/>
      <c r="HJ346" s="42"/>
      <c r="HK346" s="42"/>
      <c r="HL346" s="42"/>
      <c r="HM346" s="42"/>
      <c r="HN346" s="42"/>
      <c r="HO346" s="42"/>
      <c r="HP346" s="42"/>
      <c r="HQ346" s="42"/>
      <c r="HR346" s="42"/>
      <c r="HS346" s="42"/>
      <c r="HT346" s="42"/>
      <c r="HU346" s="42"/>
      <c r="HV346" s="42"/>
      <c r="HW346" s="42"/>
      <c r="HX346" s="42"/>
      <c r="HY346" s="42"/>
      <c r="HZ346" s="42"/>
      <c r="IA346" s="42"/>
      <c r="IB346" s="42"/>
      <c r="IC346" s="42"/>
      <c r="ID346" s="42"/>
      <c r="IE346" s="42"/>
      <c r="IF346" s="42"/>
      <c r="IG346" s="42"/>
      <c r="IH346" s="42"/>
      <c r="II346" s="42"/>
      <c r="IJ346" s="42"/>
      <c r="IK346" s="42"/>
      <c r="IL346" s="42"/>
      <c r="IM346" s="42"/>
      <c r="IN346" s="42"/>
      <c r="IO346" s="42"/>
      <c r="IP346" s="42"/>
      <c r="IQ346" s="42"/>
      <c r="IR346" s="42"/>
      <c r="IS346" s="42"/>
      <c r="IT346" s="42"/>
      <c r="IU346" s="42"/>
      <c r="IV346" s="42"/>
      <c r="IW346" s="42"/>
      <c r="IX346" s="42"/>
      <c r="IY346" s="42"/>
      <c r="IZ346" s="42"/>
      <c r="JA346" s="42"/>
      <c r="JB346" s="42"/>
      <c r="JC346" s="42"/>
      <c r="JD346" s="42"/>
      <c r="JE346" s="42"/>
      <c r="JF346" s="42"/>
      <c r="JG346" s="42"/>
      <c r="JH346" s="42"/>
      <c r="JI346" s="42"/>
      <c r="JJ346" s="42"/>
      <c r="JK346" s="42"/>
      <c r="JL346" s="42"/>
      <c r="JM346" s="42"/>
      <c r="JN346" s="42"/>
      <c r="JO346" s="42"/>
    </row>
    <row r="347" spans="1:275" s="39" customFormat="1" x14ac:dyDescent="0.25">
      <c r="A347" s="59" t="s">
        <v>593</v>
      </c>
      <c r="B347" t="s">
        <v>584</v>
      </c>
      <c r="C347" t="s">
        <v>585</v>
      </c>
      <c r="D347" s="27"/>
      <c r="E347" s="44"/>
      <c r="F347" s="44"/>
      <c r="G347" s="71">
        <v>0.53579527084261436</v>
      </c>
      <c r="H347" s="72">
        <v>21</v>
      </c>
      <c r="I347" s="72" t="s">
        <v>76</v>
      </c>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c r="IF347" s="42"/>
      <c r="IG347" s="42"/>
      <c r="IH347" s="42"/>
      <c r="II347" s="42"/>
      <c r="IJ347" s="42"/>
      <c r="IK347" s="42"/>
      <c r="IL347" s="42"/>
      <c r="IM347" s="42"/>
      <c r="IN347" s="42"/>
      <c r="IO347" s="42"/>
      <c r="IP347" s="42"/>
      <c r="IQ347" s="42"/>
      <c r="IR347" s="42"/>
      <c r="IS347" s="42"/>
      <c r="IT347" s="42"/>
      <c r="IU347" s="42"/>
      <c r="IV347" s="42"/>
      <c r="IW347" s="42"/>
      <c r="IX347" s="42"/>
      <c r="IY347" s="42"/>
      <c r="IZ347" s="42"/>
      <c r="JA347" s="42"/>
      <c r="JB347" s="42"/>
      <c r="JC347" s="42"/>
      <c r="JD347" s="42"/>
      <c r="JE347" s="42"/>
      <c r="JF347" s="42"/>
      <c r="JG347" s="42"/>
      <c r="JH347" s="42"/>
      <c r="JI347" s="42"/>
      <c r="JJ347" s="42"/>
      <c r="JK347" s="42"/>
      <c r="JL347" s="42"/>
      <c r="JM347" s="42"/>
      <c r="JN347" s="42"/>
      <c r="JO347" s="42"/>
    </row>
    <row r="348" spans="1:275" s="39" customFormat="1" x14ac:dyDescent="0.2">
      <c r="A348" s="42" t="s">
        <v>472</v>
      </c>
      <c r="B348" s="42" t="s">
        <v>456</v>
      </c>
      <c r="C348" s="42" t="s">
        <v>92</v>
      </c>
      <c r="D348" s="44"/>
      <c r="E348" s="44"/>
      <c r="F348" s="44"/>
      <c r="G348" s="63">
        <v>0.53419533564156585</v>
      </c>
      <c r="H348" s="64">
        <v>22</v>
      </c>
      <c r="I348" s="63" t="s">
        <v>76</v>
      </c>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c r="IF348" s="42"/>
      <c r="IG348" s="42"/>
      <c r="IH348" s="42"/>
      <c r="II348" s="42"/>
      <c r="IJ348" s="42"/>
      <c r="IK348" s="42"/>
      <c r="IL348" s="42"/>
      <c r="IM348" s="42"/>
      <c r="IN348" s="42"/>
      <c r="IO348" s="42"/>
      <c r="IP348" s="42"/>
      <c r="IQ348" s="42"/>
      <c r="IR348" s="42"/>
      <c r="IS348" s="42"/>
      <c r="IT348" s="42"/>
      <c r="IU348" s="42"/>
      <c r="IV348" s="42"/>
      <c r="IW348" s="42"/>
      <c r="IX348" s="42"/>
      <c r="IY348" s="42"/>
      <c r="IZ348" s="42"/>
      <c r="JA348" s="42"/>
      <c r="JB348" s="42"/>
      <c r="JC348" s="42"/>
      <c r="JD348" s="42"/>
      <c r="JE348" s="42"/>
      <c r="JF348" s="42"/>
      <c r="JG348" s="42"/>
      <c r="JH348" s="42"/>
      <c r="JI348" s="42"/>
      <c r="JJ348" s="42"/>
      <c r="JK348" s="42"/>
      <c r="JL348" s="42"/>
      <c r="JM348" s="42"/>
      <c r="JN348" s="42"/>
      <c r="JO348" s="42"/>
    </row>
    <row r="349" spans="1:275" s="39" customFormat="1" x14ac:dyDescent="0.2">
      <c r="A349" s="42" t="s">
        <v>372</v>
      </c>
      <c r="B349" s="42" t="s">
        <v>311</v>
      </c>
      <c r="C349" s="42" t="s">
        <v>183</v>
      </c>
      <c r="D349" s="45">
        <v>0.48954160110350042</v>
      </c>
      <c r="E349" s="45">
        <v>0.53354160110350046</v>
      </c>
      <c r="F349" s="45">
        <v>0.53354160110350046</v>
      </c>
      <c r="G349" s="67">
        <v>0.53354160110350046</v>
      </c>
      <c r="H349" s="64">
        <v>44</v>
      </c>
      <c r="I349" s="66" t="s">
        <v>18</v>
      </c>
      <c r="J349" s="42"/>
      <c r="K349" s="42"/>
      <c r="L349" s="42"/>
      <c r="M349" s="42"/>
      <c r="N349" s="42"/>
      <c r="O349" s="42"/>
      <c r="P349" s="42"/>
      <c r="Q349" s="42"/>
      <c r="R349" s="42"/>
      <c r="S349" s="42"/>
      <c r="T349" s="42"/>
      <c r="U349" s="42"/>
      <c r="V349" s="42"/>
      <c r="W349" s="42"/>
      <c r="X349" s="42"/>
      <c r="Y349" s="42"/>
      <c r="Z349" s="42"/>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2"/>
      <c r="BO349" s="42"/>
      <c r="BP349" s="42"/>
      <c r="BQ349" s="42"/>
      <c r="BR349" s="42"/>
      <c r="BS349" s="42"/>
      <c r="BT349" s="42"/>
      <c r="BU349" s="42"/>
      <c r="BV349" s="42"/>
      <c r="BW349" s="42"/>
      <c r="BX349" s="42"/>
      <c r="BY349" s="42"/>
      <c r="BZ349" s="42"/>
      <c r="CA349" s="42"/>
      <c r="CB349" s="42"/>
      <c r="CC349" s="42"/>
      <c r="CD349" s="42"/>
      <c r="CE349" s="42"/>
      <c r="CF349" s="42"/>
      <c r="CG349" s="42"/>
      <c r="CH349" s="42"/>
      <c r="CI349" s="42"/>
      <c r="CJ349" s="42"/>
      <c r="CK349" s="42"/>
      <c r="CL349" s="42"/>
      <c r="CM349" s="42"/>
      <c r="CN349" s="42"/>
      <c r="CO349" s="42"/>
      <c r="CP349" s="42"/>
      <c r="CQ349" s="42"/>
      <c r="CR349" s="42"/>
      <c r="CS349" s="42"/>
      <c r="CT349" s="42"/>
      <c r="CU349" s="42"/>
      <c r="CV349" s="42"/>
      <c r="CW349" s="42"/>
      <c r="CX349" s="42"/>
      <c r="CY349" s="42"/>
      <c r="CZ349" s="42"/>
      <c r="DA349" s="42"/>
      <c r="DB349" s="42"/>
      <c r="DC349" s="42"/>
      <c r="DD349" s="42"/>
      <c r="DE349" s="42"/>
      <c r="DF349" s="42"/>
      <c r="DG349" s="42"/>
      <c r="DH349" s="42"/>
      <c r="DI349" s="42"/>
      <c r="DJ349" s="42"/>
      <c r="DK349" s="42"/>
      <c r="DL349" s="42"/>
      <c r="DM349" s="42"/>
      <c r="DN349" s="42"/>
      <c r="DO349" s="42"/>
      <c r="DP349" s="42"/>
      <c r="DQ349" s="42"/>
      <c r="DR349" s="42"/>
      <c r="DS349" s="42"/>
      <c r="DT349" s="42"/>
      <c r="DU349" s="42"/>
      <c r="DV349" s="42"/>
      <c r="DW349" s="42"/>
      <c r="DX349" s="42"/>
      <c r="DY349" s="42"/>
      <c r="DZ349" s="42"/>
      <c r="EA349" s="42"/>
      <c r="EB349" s="42"/>
      <c r="EC349" s="42"/>
      <c r="ED349" s="42"/>
      <c r="EE349" s="42"/>
      <c r="EF349" s="42"/>
      <c r="EG349" s="42"/>
      <c r="EH349" s="42"/>
      <c r="EI349" s="42"/>
      <c r="EJ349" s="42"/>
      <c r="EK349" s="42"/>
      <c r="EL349" s="42"/>
      <c r="EM349" s="42"/>
      <c r="EN349" s="42"/>
      <c r="EO349" s="42"/>
      <c r="EP349" s="42"/>
      <c r="EQ349" s="42"/>
      <c r="ER349" s="42"/>
      <c r="ES349" s="42"/>
      <c r="ET349" s="42"/>
      <c r="EU349" s="42"/>
      <c r="EV349" s="42"/>
      <c r="EW349" s="42"/>
      <c r="EX349" s="42"/>
      <c r="EY349" s="42"/>
      <c r="EZ349" s="42"/>
      <c r="FA349" s="42"/>
      <c r="FB349" s="42"/>
      <c r="FC349" s="42"/>
      <c r="FD349" s="42"/>
      <c r="FE349" s="42"/>
      <c r="FF349" s="42"/>
      <c r="FG349" s="42"/>
      <c r="FH349" s="42"/>
      <c r="FI349" s="42"/>
      <c r="FJ349" s="42"/>
      <c r="FK349" s="42"/>
      <c r="FL349" s="42"/>
      <c r="FM349" s="42"/>
      <c r="FN349" s="42"/>
      <c r="FO349" s="42"/>
      <c r="FP349" s="42"/>
      <c r="FQ349" s="42"/>
      <c r="FR349" s="42"/>
      <c r="FS349" s="42"/>
      <c r="FT349" s="42"/>
      <c r="FU349" s="42"/>
      <c r="FV349" s="42"/>
      <c r="FW349" s="42"/>
      <c r="FX349" s="42"/>
      <c r="FY349" s="42"/>
      <c r="FZ349" s="42"/>
      <c r="GA349" s="42"/>
      <c r="GB349" s="42"/>
      <c r="GC349" s="42"/>
      <c r="GD349" s="42"/>
      <c r="GE349" s="42"/>
      <c r="GF349" s="42"/>
      <c r="GG349" s="42"/>
      <c r="GH349" s="42"/>
      <c r="GI349" s="42"/>
      <c r="GJ349" s="42"/>
      <c r="GK349" s="42"/>
      <c r="GL349" s="42"/>
      <c r="GM349" s="42"/>
      <c r="GN349" s="42"/>
      <c r="GO349" s="42"/>
      <c r="GP349" s="42"/>
      <c r="GQ349" s="42"/>
      <c r="GR349" s="42"/>
      <c r="GS349" s="42"/>
      <c r="GT349" s="42"/>
      <c r="GU349" s="42"/>
      <c r="GV349" s="42"/>
      <c r="GW349" s="42"/>
      <c r="GX349" s="42"/>
      <c r="GY349" s="42"/>
      <c r="GZ349" s="42"/>
      <c r="HA349" s="42"/>
      <c r="HB349" s="42"/>
      <c r="HC349" s="42"/>
      <c r="HD349" s="42"/>
      <c r="HE349" s="42"/>
      <c r="HF349" s="42"/>
      <c r="HG349" s="42"/>
      <c r="HH349" s="42"/>
      <c r="HI349" s="42"/>
      <c r="HJ349" s="42"/>
      <c r="HK349" s="42"/>
      <c r="HL349" s="42"/>
      <c r="HM349" s="42"/>
      <c r="HN349" s="42"/>
      <c r="HO349" s="42"/>
      <c r="HP349" s="42"/>
      <c r="HQ349" s="42"/>
      <c r="HR349" s="42"/>
      <c r="HS349" s="42"/>
      <c r="HT349" s="42"/>
      <c r="HU349" s="42"/>
      <c r="HV349" s="42"/>
      <c r="HW349" s="42"/>
      <c r="HX349" s="42"/>
      <c r="HY349" s="42"/>
      <c r="HZ349" s="42"/>
      <c r="IA349" s="42"/>
      <c r="IB349" s="42"/>
      <c r="IC349" s="42"/>
      <c r="ID349" s="42"/>
      <c r="IE349" s="42"/>
      <c r="IF349" s="42"/>
      <c r="IG349" s="42"/>
      <c r="IH349" s="42"/>
      <c r="II349" s="42"/>
      <c r="IJ349" s="42"/>
      <c r="IK349" s="42"/>
      <c r="IL349" s="42"/>
      <c r="IM349" s="42"/>
      <c r="IN349" s="42"/>
      <c r="IO349" s="42"/>
      <c r="IP349" s="42"/>
      <c r="IQ349" s="42"/>
      <c r="IR349" s="42"/>
      <c r="IS349" s="42"/>
      <c r="IT349" s="42"/>
      <c r="IU349" s="42"/>
      <c r="IV349" s="42"/>
      <c r="IW349" s="42"/>
      <c r="IX349" s="42"/>
      <c r="IY349" s="42"/>
      <c r="IZ349" s="42"/>
      <c r="JA349" s="42"/>
      <c r="JB349" s="42"/>
      <c r="JC349" s="42"/>
      <c r="JD349" s="42"/>
      <c r="JE349" s="42"/>
      <c r="JF349" s="42"/>
      <c r="JG349" s="42"/>
      <c r="JH349" s="42"/>
      <c r="JI349" s="42"/>
      <c r="JJ349" s="42"/>
      <c r="JK349" s="42"/>
      <c r="JL349" s="42"/>
      <c r="JM349" s="42"/>
      <c r="JN349" s="42"/>
      <c r="JO349" s="42"/>
    </row>
    <row r="350" spans="1:275" s="39" customFormat="1" x14ac:dyDescent="0.2">
      <c r="A350" s="42" t="s">
        <v>372</v>
      </c>
      <c r="B350" s="42" t="s">
        <v>311</v>
      </c>
      <c r="C350" s="42" t="s">
        <v>312</v>
      </c>
      <c r="D350" s="45">
        <v>0.50402438411526662</v>
      </c>
      <c r="E350" s="45">
        <v>0.53102438411526665</v>
      </c>
      <c r="F350" s="45">
        <v>0.53102438411526665</v>
      </c>
      <c r="G350" s="67">
        <v>0.53102438411526665</v>
      </c>
      <c r="H350" s="64">
        <v>45</v>
      </c>
      <c r="I350" s="66" t="s">
        <v>18</v>
      </c>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c r="IF350" s="42"/>
      <c r="IG350" s="42"/>
      <c r="IH350" s="42"/>
      <c r="II350" s="42"/>
      <c r="IJ350" s="42"/>
      <c r="IK350" s="42"/>
      <c r="IL350" s="42"/>
      <c r="IM350" s="42"/>
      <c r="IN350" s="42"/>
      <c r="IO350" s="42"/>
      <c r="IP350" s="42"/>
      <c r="IQ350" s="42"/>
      <c r="IR350" s="42"/>
      <c r="IS350" s="42"/>
      <c r="IT350" s="42"/>
      <c r="IU350" s="42"/>
      <c r="IV350" s="42"/>
      <c r="IW350" s="42"/>
      <c r="IX350" s="42"/>
      <c r="IY350" s="42"/>
      <c r="IZ350" s="42"/>
      <c r="JA350" s="42"/>
      <c r="JB350" s="42"/>
      <c r="JC350" s="42"/>
      <c r="JD350" s="42"/>
      <c r="JE350" s="42"/>
      <c r="JF350" s="42"/>
      <c r="JG350" s="42"/>
      <c r="JH350" s="42"/>
      <c r="JI350" s="42"/>
      <c r="JJ350" s="42"/>
      <c r="JK350" s="42"/>
      <c r="JL350" s="42"/>
      <c r="JM350" s="42"/>
      <c r="JN350" s="42"/>
      <c r="JO350" s="42"/>
    </row>
    <row r="351" spans="1:275" s="39" customFormat="1" x14ac:dyDescent="0.2">
      <c r="A351" s="40" t="s">
        <v>682</v>
      </c>
      <c r="B351" s="40" t="s">
        <v>503</v>
      </c>
      <c r="C351" s="40" t="s">
        <v>602</v>
      </c>
      <c r="D351" s="43"/>
      <c r="E351" s="43"/>
      <c r="F351" s="43"/>
      <c r="G351" s="84">
        <v>0.5282947268240743</v>
      </c>
      <c r="H351" s="83">
        <v>50</v>
      </c>
      <c r="I351" s="60" t="s">
        <v>18</v>
      </c>
      <c r="J351" s="40"/>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c r="IF351" s="42"/>
      <c r="IG351" s="42"/>
      <c r="IH351" s="42"/>
      <c r="II351" s="42"/>
      <c r="IJ351" s="42"/>
      <c r="IK351" s="42"/>
      <c r="IL351" s="42"/>
      <c r="IM351" s="42"/>
      <c r="IN351" s="42"/>
      <c r="IO351" s="42"/>
      <c r="IP351" s="42"/>
      <c r="IQ351" s="42"/>
      <c r="IR351" s="42"/>
      <c r="IS351" s="42"/>
      <c r="IT351" s="42"/>
      <c r="IU351" s="42"/>
      <c r="IV351" s="42"/>
      <c r="IW351" s="42"/>
      <c r="IX351" s="42"/>
      <c r="IY351" s="42"/>
      <c r="IZ351" s="42"/>
      <c r="JA351" s="42"/>
      <c r="JB351" s="42"/>
      <c r="JC351" s="42"/>
      <c r="JD351" s="42"/>
      <c r="JE351" s="42"/>
      <c r="JF351" s="42"/>
      <c r="JG351" s="42"/>
      <c r="JH351" s="42"/>
      <c r="JI351" s="42"/>
      <c r="JJ351" s="42"/>
      <c r="JK351" s="42"/>
      <c r="JL351" s="42"/>
      <c r="JM351" s="42"/>
      <c r="JN351" s="42"/>
      <c r="JO351" s="42"/>
    </row>
    <row r="352" spans="1:275" s="39" customFormat="1" x14ac:dyDescent="0.2">
      <c r="A352" s="42" t="s">
        <v>472</v>
      </c>
      <c r="B352" s="42" t="s">
        <v>452</v>
      </c>
      <c r="C352" s="42" t="s">
        <v>453</v>
      </c>
      <c r="D352" s="44"/>
      <c r="E352" s="44"/>
      <c r="F352" s="44"/>
      <c r="G352" s="63">
        <v>0.52825215806585912</v>
      </c>
      <c r="H352" s="64">
        <v>23</v>
      </c>
      <c r="I352" s="63" t="s">
        <v>18</v>
      </c>
      <c r="J352" s="42"/>
      <c r="K352" s="42"/>
      <c r="L352" s="42"/>
      <c r="M352" s="42"/>
      <c r="N352" s="42"/>
      <c r="O352" s="42"/>
      <c r="P352" s="42"/>
      <c r="Q352" s="42"/>
      <c r="R352" s="42"/>
      <c r="S352" s="42"/>
      <c r="T352" s="42"/>
      <c r="U352" s="42"/>
      <c r="V352" s="42"/>
      <c r="W352" s="42"/>
      <c r="X352" s="42"/>
      <c r="Y352" s="42"/>
      <c r="Z352" s="42"/>
      <c r="AA352" s="42"/>
      <c r="AB352" s="42"/>
      <c r="AC352" s="42"/>
      <c r="AD352" s="42"/>
      <c r="AE352" s="42"/>
      <c r="AF352" s="42"/>
      <c r="AG352" s="42"/>
      <c r="AH352" s="42"/>
      <c r="AI352" s="42"/>
      <c r="AJ352" s="42"/>
      <c r="AK352" s="42"/>
      <c r="AL352" s="42"/>
      <c r="AM352" s="42"/>
      <c r="AN352" s="42"/>
      <c r="AO352" s="42"/>
      <c r="AP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2"/>
      <c r="BO352" s="42"/>
      <c r="BP352" s="42"/>
      <c r="BQ352" s="42"/>
      <c r="BR352" s="42"/>
      <c r="BS352" s="42"/>
      <c r="BT352" s="42"/>
      <c r="BU352" s="42"/>
      <c r="BV352" s="42"/>
      <c r="BW352" s="42"/>
      <c r="BX352" s="42"/>
      <c r="BY352" s="42"/>
      <c r="BZ352" s="42"/>
      <c r="CA352" s="42"/>
      <c r="CB352" s="42"/>
      <c r="CC352" s="42"/>
      <c r="CD352" s="42"/>
      <c r="CE352" s="42"/>
      <c r="CF352" s="42"/>
      <c r="CG352" s="42"/>
      <c r="CH352" s="42"/>
      <c r="CI352" s="42"/>
      <c r="CJ352" s="42"/>
      <c r="CK352" s="42"/>
      <c r="CL352" s="42"/>
      <c r="CM352" s="42"/>
      <c r="CN352" s="42"/>
      <c r="CO352" s="42"/>
      <c r="CP352" s="42"/>
      <c r="CQ352" s="42"/>
      <c r="CR352" s="42"/>
      <c r="CS352" s="42"/>
      <c r="CT352" s="42"/>
      <c r="CU352" s="42"/>
      <c r="CV352" s="42"/>
      <c r="CW352" s="42"/>
      <c r="CX352" s="42"/>
      <c r="CY352" s="42"/>
      <c r="CZ352" s="42"/>
      <c r="DA352" s="42"/>
      <c r="DB352" s="42"/>
      <c r="DC352" s="42"/>
      <c r="DD352" s="42"/>
      <c r="DE352" s="42"/>
      <c r="DF352" s="42"/>
      <c r="DG352" s="42"/>
      <c r="DH352" s="42"/>
      <c r="DI352" s="42"/>
      <c r="DJ352" s="42"/>
      <c r="DK352" s="42"/>
      <c r="DL352" s="42"/>
      <c r="DM352" s="42"/>
      <c r="DN352" s="42"/>
      <c r="DO352" s="42"/>
      <c r="DP352" s="42"/>
      <c r="DQ352" s="42"/>
      <c r="DR352" s="42"/>
      <c r="DS352" s="42"/>
      <c r="DT352" s="42"/>
      <c r="DU352" s="42"/>
      <c r="DV352" s="42"/>
      <c r="DW352" s="42"/>
      <c r="DX352" s="42"/>
      <c r="DY352" s="42"/>
      <c r="DZ352" s="42"/>
      <c r="EA352" s="42"/>
      <c r="EB352" s="42"/>
      <c r="EC352" s="42"/>
      <c r="ED352" s="42"/>
      <c r="EE352" s="42"/>
      <c r="EF352" s="42"/>
      <c r="EG352" s="42"/>
      <c r="EH352" s="42"/>
      <c r="EI352" s="42"/>
      <c r="EJ352" s="42"/>
      <c r="EK352" s="42"/>
      <c r="EL352" s="42"/>
      <c r="EM352" s="42"/>
      <c r="EN352" s="42"/>
      <c r="EO352" s="42"/>
      <c r="EP352" s="42"/>
      <c r="EQ352" s="42"/>
      <c r="ER352" s="42"/>
      <c r="ES352" s="42"/>
      <c r="ET352" s="42"/>
      <c r="EU352" s="42"/>
      <c r="EV352" s="42"/>
      <c r="EW352" s="42"/>
      <c r="EX352" s="42"/>
      <c r="EY352" s="42"/>
      <c r="EZ352" s="42"/>
      <c r="FA352" s="42"/>
      <c r="FB352" s="42"/>
      <c r="FC352" s="42"/>
      <c r="FD352" s="42"/>
      <c r="FE352" s="42"/>
      <c r="FF352" s="42"/>
      <c r="FG352" s="42"/>
      <c r="FH352" s="42"/>
      <c r="FI352" s="42"/>
      <c r="FJ352" s="42"/>
      <c r="FK352" s="42"/>
      <c r="FL352" s="42"/>
      <c r="FM352" s="42"/>
      <c r="FN352" s="42"/>
      <c r="FO352" s="42"/>
      <c r="FP352" s="42"/>
      <c r="FQ352" s="42"/>
      <c r="FR352" s="42"/>
      <c r="FS352" s="42"/>
      <c r="FT352" s="42"/>
      <c r="FU352" s="42"/>
      <c r="FV352" s="42"/>
      <c r="FW352" s="42"/>
      <c r="FX352" s="42"/>
      <c r="FY352" s="42"/>
      <c r="FZ352" s="42"/>
      <c r="GA352" s="42"/>
      <c r="GB352" s="42"/>
      <c r="GC352" s="42"/>
      <c r="GD352" s="42"/>
      <c r="GE352" s="42"/>
      <c r="GF352" s="42"/>
      <c r="GG352" s="42"/>
      <c r="GH352" s="42"/>
      <c r="GI352" s="42"/>
      <c r="GJ352" s="42"/>
      <c r="GK352" s="42"/>
      <c r="GL352" s="42"/>
      <c r="GM352" s="42"/>
      <c r="GN352" s="42"/>
      <c r="GO352" s="42"/>
      <c r="GP352" s="42"/>
      <c r="GQ352" s="42"/>
      <c r="GR352" s="42"/>
      <c r="GS352" s="42"/>
      <c r="GT352" s="42"/>
      <c r="GU352" s="42"/>
      <c r="GV352" s="42"/>
      <c r="GW352" s="42"/>
      <c r="GX352" s="42"/>
      <c r="GY352" s="42"/>
      <c r="GZ352" s="42"/>
      <c r="HA352" s="42"/>
      <c r="HB352" s="42"/>
      <c r="HC352" s="42"/>
      <c r="HD352" s="42"/>
      <c r="HE352" s="42"/>
      <c r="HF352" s="42"/>
      <c r="HG352" s="42"/>
      <c r="HH352" s="42"/>
      <c r="HI352" s="42"/>
      <c r="HJ352" s="42"/>
      <c r="HK352" s="42"/>
      <c r="HL352" s="42"/>
      <c r="HM352" s="42"/>
      <c r="HN352" s="42"/>
      <c r="HO352" s="42"/>
      <c r="HP352" s="42"/>
      <c r="HQ352" s="42"/>
      <c r="HR352" s="42"/>
      <c r="HS352" s="42"/>
      <c r="HT352" s="42"/>
      <c r="HU352" s="42"/>
      <c r="HV352" s="42"/>
      <c r="HW352" s="42"/>
      <c r="HX352" s="42"/>
      <c r="HY352" s="42"/>
      <c r="HZ352" s="42"/>
      <c r="IA352" s="42"/>
      <c r="IB352" s="42"/>
      <c r="IC352" s="42"/>
      <c r="ID352" s="42"/>
      <c r="IE352" s="42"/>
      <c r="IF352" s="42"/>
      <c r="IG352" s="42"/>
      <c r="IH352" s="42"/>
      <c r="II352" s="42"/>
      <c r="IJ352" s="42"/>
      <c r="IK352" s="42"/>
      <c r="IL352" s="42"/>
      <c r="IM352" s="42"/>
      <c r="IN352" s="42"/>
      <c r="IO352" s="42"/>
      <c r="IP352" s="42"/>
      <c r="IQ352" s="42"/>
      <c r="IR352" s="42"/>
      <c r="IS352" s="42"/>
      <c r="IT352" s="42"/>
      <c r="IU352" s="42"/>
      <c r="IV352" s="42"/>
      <c r="IW352" s="42"/>
      <c r="IX352" s="42"/>
      <c r="IY352" s="42"/>
      <c r="IZ352" s="42"/>
      <c r="JA352" s="42"/>
      <c r="JB352" s="42"/>
      <c r="JC352" s="42"/>
      <c r="JD352" s="42"/>
      <c r="JE352" s="42"/>
      <c r="JF352" s="42"/>
      <c r="JG352" s="42"/>
      <c r="JH352" s="42"/>
      <c r="JI352" s="42"/>
      <c r="JJ352" s="42"/>
      <c r="JK352" s="42"/>
      <c r="JL352" s="42"/>
      <c r="JM352" s="42"/>
      <c r="JN352" s="42"/>
      <c r="JO352" s="42"/>
    </row>
    <row r="353" spans="1:275" s="39" customFormat="1" x14ac:dyDescent="0.2">
      <c r="A353" s="42" t="s">
        <v>278</v>
      </c>
      <c r="B353" s="42" t="s">
        <v>154</v>
      </c>
      <c r="C353" s="42" t="s">
        <v>147</v>
      </c>
      <c r="D353" s="44">
        <v>0.52525224315840047</v>
      </c>
      <c r="E353" s="44">
        <v>0.52525224315840047</v>
      </c>
      <c r="F353" s="44">
        <v>0.52525224315840047</v>
      </c>
      <c r="G353" s="63">
        <v>0.52525224315840047</v>
      </c>
      <c r="H353" s="64">
        <v>54</v>
      </c>
      <c r="I353" s="65" t="s">
        <v>18</v>
      </c>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2"/>
      <c r="BO353" s="42"/>
      <c r="BP353" s="42"/>
      <c r="BQ353" s="42"/>
      <c r="BR353" s="42"/>
      <c r="BS353" s="42"/>
      <c r="BT353" s="42"/>
      <c r="BU353" s="42"/>
      <c r="BV353" s="42"/>
      <c r="BW353" s="42"/>
      <c r="BX353" s="42"/>
      <c r="BY353" s="42"/>
      <c r="BZ353" s="42"/>
      <c r="CA353" s="42"/>
      <c r="CB353" s="42"/>
      <c r="CC353" s="42"/>
      <c r="CD353" s="42"/>
      <c r="CE353" s="42"/>
      <c r="CF353" s="42"/>
      <c r="CG353" s="42"/>
      <c r="CH353" s="42"/>
      <c r="CI353" s="42"/>
      <c r="CJ353" s="42"/>
      <c r="CK353" s="42"/>
      <c r="CL353" s="42"/>
      <c r="CM353" s="42"/>
      <c r="CN353" s="42"/>
      <c r="CO353" s="42"/>
      <c r="CP353" s="42"/>
      <c r="CQ353" s="42"/>
      <c r="CR353" s="42"/>
      <c r="CS353" s="42"/>
      <c r="CT353" s="42"/>
      <c r="CU353" s="42"/>
      <c r="CV353" s="42"/>
      <c r="CW353" s="42"/>
      <c r="CX353" s="42"/>
      <c r="CY353" s="42"/>
      <c r="CZ353" s="42"/>
      <c r="DA353" s="42"/>
      <c r="DB353" s="42"/>
      <c r="DC353" s="42"/>
      <c r="DD353" s="42"/>
      <c r="DE353" s="42"/>
      <c r="DF353" s="42"/>
      <c r="DG353" s="42"/>
      <c r="DH353" s="42"/>
      <c r="DI353" s="42"/>
      <c r="DJ353" s="42"/>
      <c r="DK353" s="42"/>
      <c r="DL353" s="42"/>
      <c r="DM353" s="42"/>
      <c r="DN353" s="42"/>
      <c r="DO353" s="42"/>
      <c r="DP353" s="42"/>
      <c r="DQ353" s="42"/>
      <c r="DR353" s="42"/>
      <c r="DS353" s="42"/>
      <c r="DT353" s="42"/>
      <c r="DU353" s="42"/>
      <c r="DV353" s="42"/>
      <c r="DW353" s="42"/>
      <c r="DX353" s="42"/>
      <c r="DY353" s="42"/>
      <c r="DZ353" s="42"/>
      <c r="EA353" s="42"/>
      <c r="EB353" s="42"/>
      <c r="EC353" s="42"/>
      <c r="ED353" s="42"/>
      <c r="EE353" s="42"/>
      <c r="EF353" s="42"/>
      <c r="EG353" s="42"/>
      <c r="EH353" s="42"/>
      <c r="EI353" s="42"/>
      <c r="EJ353" s="42"/>
      <c r="EK353" s="42"/>
      <c r="EL353" s="42"/>
      <c r="EM353" s="42"/>
      <c r="EN353" s="42"/>
      <c r="EO353" s="42"/>
      <c r="EP353" s="42"/>
      <c r="EQ353" s="42"/>
      <c r="ER353" s="42"/>
      <c r="ES353" s="42"/>
      <c r="ET353" s="42"/>
      <c r="EU353" s="42"/>
      <c r="EV353" s="42"/>
      <c r="EW353" s="42"/>
      <c r="EX353" s="42"/>
      <c r="EY353" s="42"/>
      <c r="EZ353" s="42"/>
      <c r="FA353" s="42"/>
      <c r="FB353" s="42"/>
      <c r="FC353" s="42"/>
      <c r="FD353" s="42"/>
      <c r="FE353" s="42"/>
      <c r="FF353" s="42"/>
      <c r="FG353" s="42"/>
      <c r="FH353" s="42"/>
      <c r="FI353" s="42"/>
      <c r="FJ353" s="42"/>
      <c r="FK353" s="42"/>
      <c r="FL353" s="42"/>
      <c r="FM353" s="42"/>
      <c r="FN353" s="42"/>
      <c r="FO353" s="42"/>
      <c r="FP353" s="42"/>
      <c r="FQ353" s="42"/>
      <c r="FR353" s="42"/>
      <c r="FS353" s="42"/>
      <c r="FT353" s="42"/>
      <c r="FU353" s="42"/>
      <c r="FV353" s="42"/>
      <c r="FW353" s="42"/>
      <c r="FX353" s="42"/>
      <c r="FY353" s="42"/>
      <c r="FZ353" s="42"/>
      <c r="GA353" s="42"/>
      <c r="GB353" s="42"/>
      <c r="GC353" s="42"/>
      <c r="GD353" s="42"/>
      <c r="GE353" s="42"/>
      <c r="GF353" s="42"/>
      <c r="GG353" s="42"/>
      <c r="GH353" s="42"/>
      <c r="GI353" s="42"/>
      <c r="GJ353" s="42"/>
      <c r="GK353" s="42"/>
      <c r="GL353" s="42"/>
      <c r="GM353" s="42"/>
      <c r="GN353" s="42"/>
      <c r="GO353" s="42"/>
      <c r="GP353" s="42"/>
      <c r="GQ353" s="42"/>
      <c r="GR353" s="42"/>
      <c r="GS353" s="42"/>
      <c r="GT353" s="42"/>
      <c r="GU353" s="42"/>
      <c r="GV353" s="42"/>
      <c r="GW353" s="42"/>
      <c r="GX353" s="42"/>
      <c r="GY353" s="42"/>
      <c r="GZ353" s="42"/>
      <c r="HA353" s="42"/>
      <c r="HB353" s="42"/>
      <c r="HC353" s="42"/>
      <c r="HD353" s="42"/>
      <c r="HE353" s="42"/>
      <c r="HF353" s="42"/>
      <c r="HG353" s="42"/>
      <c r="HH353" s="42"/>
      <c r="HI353" s="42"/>
      <c r="HJ353" s="42"/>
      <c r="HK353" s="42"/>
      <c r="HL353" s="42"/>
      <c r="HM353" s="42"/>
      <c r="HN353" s="42"/>
      <c r="HO353" s="42"/>
      <c r="HP353" s="42"/>
      <c r="HQ353" s="42"/>
      <c r="HR353" s="42"/>
      <c r="HS353" s="42"/>
      <c r="HT353" s="42"/>
      <c r="HU353" s="42"/>
      <c r="HV353" s="42"/>
      <c r="HW353" s="42"/>
      <c r="HX353" s="42"/>
      <c r="HY353" s="42"/>
      <c r="HZ353" s="42"/>
      <c r="IA353" s="42"/>
      <c r="IB353" s="42"/>
      <c r="IC353" s="42"/>
      <c r="ID353" s="42"/>
      <c r="IE353" s="42"/>
      <c r="IF353" s="42"/>
      <c r="IG353" s="42"/>
      <c r="IH353" s="42"/>
      <c r="II353" s="42"/>
      <c r="IJ353" s="42"/>
      <c r="IK353" s="42"/>
      <c r="IL353" s="42"/>
      <c r="IM353" s="42"/>
      <c r="IN353" s="42"/>
      <c r="IO353" s="42"/>
      <c r="IP353" s="42"/>
      <c r="IQ353" s="42"/>
      <c r="IR353" s="42"/>
      <c r="IS353" s="42"/>
      <c r="IT353" s="42"/>
      <c r="IU353" s="42"/>
      <c r="IV353" s="42"/>
      <c r="IW353" s="42"/>
      <c r="IX353" s="42"/>
      <c r="IY353" s="42"/>
      <c r="IZ353" s="42"/>
      <c r="JA353" s="42"/>
      <c r="JB353" s="42"/>
      <c r="JC353" s="42"/>
      <c r="JD353" s="42"/>
      <c r="JE353" s="42"/>
      <c r="JF353" s="42"/>
      <c r="JG353" s="42"/>
      <c r="JH353" s="42"/>
      <c r="JI353" s="42"/>
      <c r="JJ353" s="42"/>
      <c r="JK353" s="42"/>
      <c r="JL353" s="42"/>
      <c r="JM353" s="42"/>
      <c r="JN353" s="42"/>
      <c r="JO353" s="42"/>
    </row>
    <row r="354" spans="1:275" s="39" customFormat="1" x14ac:dyDescent="0.2">
      <c r="A354" s="42" t="s">
        <v>419</v>
      </c>
      <c r="B354" s="44" t="s">
        <v>376</v>
      </c>
      <c r="C354" s="44" t="s">
        <v>377</v>
      </c>
      <c r="D354" s="44">
        <v>0.49872676160521445</v>
      </c>
      <c r="E354" s="44">
        <v>0.52272676160521447</v>
      </c>
      <c r="F354" s="44">
        <v>0.52272676160521447</v>
      </c>
      <c r="G354" s="63">
        <v>0.52272676160521447</v>
      </c>
      <c r="H354" s="64">
        <v>26</v>
      </c>
      <c r="I354" s="66" t="s">
        <v>76</v>
      </c>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c r="IF354" s="42"/>
      <c r="IG354" s="42"/>
      <c r="IH354" s="42"/>
      <c r="II354" s="42"/>
      <c r="IJ354" s="42"/>
      <c r="IK354" s="42"/>
      <c r="IL354" s="42"/>
      <c r="IM354" s="42"/>
      <c r="IN354" s="42"/>
      <c r="IO354" s="42"/>
      <c r="IP354" s="42"/>
      <c r="IQ354" s="42"/>
      <c r="IR354" s="42"/>
      <c r="IS354" s="42"/>
      <c r="IT354" s="42"/>
      <c r="IU354" s="42"/>
      <c r="IV354" s="42"/>
      <c r="IW354" s="42"/>
      <c r="IX354" s="42"/>
      <c r="IY354" s="42"/>
      <c r="IZ354" s="42"/>
      <c r="JA354" s="42"/>
      <c r="JB354" s="42"/>
      <c r="JC354" s="42"/>
      <c r="JD354" s="42"/>
      <c r="JE354" s="42"/>
      <c r="JF354" s="42"/>
      <c r="JG354" s="42"/>
      <c r="JH354" s="42"/>
      <c r="JI354" s="42"/>
      <c r="JJ354" s="42"/>
      <c r="JK354" s="42"/>
      <c r="JL354" s="42"/>
      <c r="JM354" s="42"/>
      <c r="JN354" s="42"/>
      <c r="JO354" s="42"/>
    </row>
    <row r="355" spans="1:275" s="39" customFormat="1" x14ac:dyDescent="0.2">
      <c r="A355" s="42" t="s">
        <v>372</v>
      </c>
      <c r="B355" s="42" t="s">
        <v>337</v>
      </c>
      <c r="C355" s="42" t="s">
        <v>171</v>
      </c>
      <c r="D355" s="45">
        <v>0.4814259940382043</v>
      </c>
      <c r="E355" s="45">
        <v>0.52242599403820433</v>
      </c>
      <c r="F355" s="45">
        <v>0.52242599403820433</v>
      </c>
      <c r="G355" s="67">
        <v>0.52242599403820433</v>
      </c>
      <c r="H355" s="64">
        <v>46</v>
      </c>
      <c r="I355" s="66" t="s">
        <v>18</v>
      </c>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c r="IF355" s="42"/>
      <c r="IG355" s="42"/>
      <c r="IH355" s="42"/>
      <c r="II355" s="42"/>
      <c r="IJ355" s="42"/>
      <c r="IK355" s="42"/>
      <c r="IL355" s="42"/>
      <c r="IM355" s="42"/>
      <c r="IN355" s="42"/>
      <c r="IO355" s="42"/>
      <c r="IP355" s="42"/>
      <c r="IQ355" s="42"/>
      <c r="IR355" s="42"/>
      <c r="IS355" s="42"/>
      <c r="IT355" s="42"/>
      <c r="IU355" s="42"/>
      <c r="IV355" s="42"/>
      <c r="IW355" s="42"/>
      <c r="IX355" s="42"/>
      <c r="IY355" s="42"/>
      <c r="IZ355" s="42"/>
      <c r="JA355" s="42"/>
      <c r="JB355" s="42"/>
      <c r="JC355" s="42"/>
      <c r="JD355" s="42"/>
      <c r="JE355" s="42"/>
      <c r="JF355" s="42"/>
      <c r="JG355" s="42"/>
      <c r="JH355" s="42"/>
      <c r="JI355" s="42"/>
      <c r="JJ355" s="42"/>
      <c r="JK355" s="42"/>
      <c r="JL355" s="42"/>
      <c r="JM355" s="42"/>
      <c r="JN355" s="42"/>
      <c r="JO355" s="42"/>
    </row>
    <row r="356" spans="1:275" s="39" customFormat="1" x14ac:dyDescent="0.2">
      <c r="A356" s="42" t="s">
        <v>552</v>
      </c>
      <c r="B356" s="42" t="s">
        <v>483</v>
      </c>
      <c r="C356" s="42" t="s">
        <v>205</v>
      </c>
      <c r="D356" s="44"/>
      <c r="E356" s="44"/>
      <c r="F356" s="44"/>
      <c r="G356" s="63">
        <v>0.52148861936761404</v>
      </c>
      <c r="H356" s="64">
        <v>39</v>
      </c>
      <c r="I356" s="63" t="s">
        <v>18</v>
      </c>
      <c r="J356" s="42"/>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c r="BG356" s="40"/>
      <c r="BH356" s="40"/>
      <c r="BI356" s="40"/>
      <c r="BJ356" s="40"/>
      <c r="BK356" s="40"/>
      <c r="BL356" s="40"/>
      <c r="BM356" s="40"/>
      <c r="BN356" s="40"/>
      <c r="BO356" s="40"/>
      <c r="BP356" s="40"/>
      <c r="BQ356" s="40"/>
      <c r="BR356" s="40"/>
      <c r="BS356" s="40"/>
      <c r="BT356" s="40"/>
      <c r="BU356" s="40"/>
      <c r="BV356" s="40"/>
      <c r="BW356" s="40"/>
      <c r="BX356" s="40"/>
      <c r="BY356" s="40"/>
      <c r="BZ356" s="40"/>
      <c r="CA356" s="40"/>
      <c r="CB356" s="40"/>
      <c r="CC356" s="40"/>
      <c r="CD356" s="40"/>
      <c r="CE356" s="40"/>
      <c r="CF356" s="40"/>
      <c r="CG356" s="40"/>
      <c r="CH356" s="40"/>
      <c r="CI356" s="40"/>
      <c r="CJ356" s="40"/>
      <c r="CK356" s="40"/>
      <c r="CL356" s="40"/>
      <c r="CM356" s="40"/>
      <c r="CN356" s="40"/>
      <c r="CO356" s="40"/>
      <c r="CP356" s="40"/>
      <c r="CQ356" s="40"/>
      <c r="CR356" s="40"/>
      <c r="CS356" s="40"/>
      <c r="CT356" s="40"/>
      <c r="CU356" s="40"/>
      <c r="CV356" s="40"/>
      <c r="CW356" s="40"/>
      <c r="CX356" s="40"/>
      <c r="CY356" s="40"/>
      <c r="CZ356" s="40"/>
      <c r="DA356" s="40"/>
      <c r="DB356" s="40"/>
      <c r="DC356" s="40"/>
      <c r="DD356" s="40"/>
      <c r="DE356" s="40"/>
      <c r="DF356" s="40"/>
      <c r="DG356" s="40"/>
      <c r="DH356" s="40"/>
      <c r="DI356" s="40"/>
      <c r="DJ356" s="40"/>
      <c r="DK356" s="40"/>
      <c r="DL356" s="40"/>
      <c r="DM356" s="40"/>
      <c r="DN356" s="40"/>
      <c r="DO356" s="40"/>
      <c r="DP356" s="40"/>
      <c r="DQ356" s="40"/>
      <c r="DR356" s="40"/>
      <c r="DS356" s="40"/>
      <c r="DT356" s="40"/>
      <c r="DU356" s="40"/>
      <c r="DV356" s="40"/>
      <c r="DW356" s="40"/>
      <c r="DX356" s="40"/>
      <c r="DY356" s="40"/>
      <c r="DZ356" s="40"/>
      <c r="EA356" s="40"/>
      <c r="EB356" s="40"/>
      <c r="EC356" s="40"/>
      <c r="ED356" s="40"/>
      <c r="EE356" s="40"/>
      <c r="EF356" s="40"/>
      <c r="EG356" s="40"/>
      <c r="EH356" s="40"/>
      <c r="EI356" s="40"/>
      <c r="EJ356" s="40"/>
      <c r="EK356" s="40"/>
      <c r="EL356" s="40"/>
      <c r="EM356" s="40"/>
      <c r="EN356" s="40"/>
      <c r="EO356" s="40"/>
      <c r="EP356" s="40"/>
      <c r="EQ356" s="40"/>
      <c r="ER356" s="40"/>
      <c r="ES356" s="40"/>
      <c r="ET356" s="40"/>
      <c r="EU356" s="40"/>
      <c r="EV356" s="40"/>
      <c r="EW356" s="40"/>
      <c r="EX356" s="40"/>
      <c r="EY356" s="40"/>
      <c r="EZ356" s="40"/>
      <c r="FA356" s="40"/>
      <c r="FB356" s="40"/>
      <c r="FC356" s="40"/>
      <c r="FD356" s="40"/>
      <c r="FE356" s="40"/>
      <c r="FF356" s="40"/>
      <c r="FG356" s="40"/>
      <c r="FH356" s="40"/>
      <c r="FI356" s="40"/>
      <c r="FJ356" s="40"/>
      <c r="FK356" s="40"/>
      <c r="FL356" s="40"/>
      <c r="FM356" s="40"/>
      <c r="FN356" s="40"/>
      <c r="FO356" s="40"/>
      <c r="FP356" s="40"/>
      <c r="FQ356" s="40"/>
      <c r="FR356" s="40"/>
      <c r="FS356" s="40"/>
      <c r="FT356" s="40"/>
      <c r="FU356" s="40"/>
      <c r="FV356" s="40"/>
      <c r="FW356" s="40"/>
      <c r="FX356" s="40"/>
      <c r="FY356" s="40"/>
      <c r="FZ356" s="40"/>
      <c r="GA356" s="40"/>
      <c r="GB356" s="40"/>
      <c r="GC356" s="40"/>
      <c r="GD356" s="40"/>
      <c r="GE356" s="40"/>
      <c r="GF356" s="40"/>
      <c r="GG356" s="40"/>
      <c r="GH356" s="40"/>
      <c r="GI356" s="40"/>
      <c r="GJ356" s="40"/>
      <c r="GK356" s="40"/>
      <c r="GL356" s="40"/>
      <c r="GM356" s="40"/>
      <c r="GN356" s="40"/>
      <c r="GO356" s="40"/>
      <c r="GP356" s="40"/>
      <c r="GQ356" s="40"/>
      <c r="GR356" s="40"/>
      <c r="GS356" s="40"/>
      <c r="GT356" s="40"/>
      <c r="GU356" s="40"/>
      <c r="GV356" s="40"/>
      <c r="GW356" s="40"/>
      <c r="GX356" s="40"/>
      <c r="GY356" s="40"/>
      <c r="GZ356" s="40"/>
      <c r="HA356" s="40"/>
      <c r="HB356" s="40"/>
      <c r="HC356" s="40"/>
      <c r="HD356" s="40"/>
      <c r="HE356" s="40"/>
      <c r="HF356" s="40"/>
      <c r="HG356" s="40"/>
      <c r="HH356" s="40"/>
      <c r="HI356" s="40"/>
      <c r="HJ356" s="40"/>
      <c r="HK356" s="40"/>
      <c r="HL356" s="40"/>
      <c r="HM356" s="40"/>
      <c r="HN356" s="40"/>
      <c r="HO356" s="40"/>
      <c r="HP356" s="40"/>
      <c r="HQ356" s="40"/>
      <c r="HR356" s="40"/>
      <c r="HS356" s="40"/>
      <c r="HT356" s="40"/>
      <c r="HU356" s="40"/>
      <c r="HV356" s="40"/>
      <c r="HW356" s="40"/>
      <c r="HX356" s="40"/>
      <c r="HY356" s="40"/>
      <c r="HZ356" s="40"/>
      <c r="IA356" s="40"/>
      <c r="IB356" s="40"/>
      <c r="IC356" s="40"/>
      <c r="ID356" s="40"/>
      <c r="IE356" s="40"/>
      <c r="IF356" s="40"/>
      <c r="IG356" s="40"/>
      <c r="IH356" s="40"/>
      <c r="II356" s="40"/>
      <c r="IJ356" s="40"/>
      <c r="IK356" s="40"/>
      <c r="IL356" s="40"/>
      <c r="IM356" s="40"/>
      <c r="IN356" s="40"/>
      <c r="IO356" s="40"/>
      <c r="IP356" s="40"/>
      <c r="IQ356" s="40"/>
      <c r="IR356" s="40"/>
      <c r="IS356" s="40"/>
      <c r="IT356" s="40"/>
      <c r="IU356" s="40"/>
      <c r="IV356" s="40"/>
      <c r="IW356" s="40"/>
      <c r="IX356" s="40"/>
      <c r="IY356" s="40"/>
      <c r="IZ356" s="40"/>
      <c r="JA356" s="40"/>
      <c r="JB356" s="40"/>
      <c r="JC356" s="40"/>
      <c r="JD356" s="40"/>
      <c r="JE356" s="40"/>
      <c r="JF356" s="40"/>
      <c r="JG356" s="40"/>
      <c r="JH356" s="40"/>
      <c r="JI356" s="40"/>
      <c r="JJ356" s="40"/>
      <c r="JK356" s="40"/>
      <c r="JL356" s="40"/>
      <c r="JM356" s="40"/>
      <c r="JN356" s="40"/>
      <c r="JO356" s="40"/>
    </row>
    <row r="357" spans="1:275" s="39" customFormat="1" x14ac:dyDescent="0.25">
      <c r="A357" s="59" t="s">
        <v>593</v>
      </c>
      <c r="B357" t="s">
        <v>566</v>
      </c>
      <c r="C357" t="s">
        <v>586</v>
      </c>
      <c r="D357" s="27"/>
      <c r="E357" s="44"/>
      <c r="F357" s="44"/>
      <c r="G357" s="71">
        <v>0.51609567495020692</v>
      </c>
      <c r="H357" s="72">
        <v>22</v>
      </c>
      <c r="I357" s="121" t="s">
        <v>18</v>
      </c>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c r="IF357" s="42"/>
      <c r="IG357" s="42"/>
      <c r="IH357" s="42"/>
      <c r="II357" s="42"/>
      <c r="IJ357" s="42"/>
      <c r="IK357" s="42"/>
      <c r="IL357" s="42"/>
      <c r="IM357" s="42"/>
      <c r="IN357" s="42"/>
      <c r="IO357" s="42"/>
      <c r="IP357" s="42"/>
      <c r="IQ357" s="42"/>
      <c r="IR357" s="42"/>
      <c r="IS357" s="42"/>
      <c r="IT357" s="42"/>
      <c r="IU357" s="42"/>
      <c r="IV357" s="42"/>
      <c r="IW357" s="42"/>
      <c r="IX357" s="42"/>
      <c r="IY357" s="42"/>
      <c r="IZ357" s="42"/>
      <c r="JA357" s="42"/>
      <c r="JB357" s="42"/>
      <c r="JC357" s="42"/>
      <c r="JD357" s="42"/>
      <c r="JE357" s="42"/>
      <c r="JF357" s="42"/>
      <c r="JG357" s="42"/>
      <c r="JH357" s="42"/>
      <c r="JI357" s="42"/>
      <c r="JJ357" s="42"/>
      <c r="JK357" s="42"/>
      <c r="JL357" s="42"/>
      <c r="JM357" s="42"/>
      <c r="JN357" s="42"/>
      <c r="JO357" s="42"/>
    </row>
    <row r="358" spans="1:275" s="39" customFormat="1" x14ac:dyDescent="0.2">
      <c r="A358" s="42" t="s">
        <v>280</v>
      </c>
      <c r="B358" s="42" t="s">
        <v>110</v>
      </c>
      <c r="C358" s="42" t="s">
        <v>111</v>
      </c>
      <c r="D358" s="44">
        <v>0.50534098024934193</v>
      </c>
      <c r="E358" s="44">
        <v>0.51334098024934194</v>
      </c>
      <c r="F358" s="44">
        <v>0.51334098024934194</v>
      </c>
      <c r="G358" s="63">
        <v>0.51334098024934194</v>
      </c>
      <c r="H358" s="64">
        <v>27</v>
      </c>
      <c r="I358" s="66" t="s">
        <v>18</v>
      </c>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c r="IF358" s="42"/>
      <c r="IG358" s="42"/>
      <c r="IH358" s="42"/>
      <c r="II358" s="42"/>
      <c r="IJ358" s="42"/>
      <c r="IK358" s="42"/>
      <c r="IL358" s="42"/>
      <c r="IM358" s="42"/>
      <c r="IN358" s="42"/>
      <c r="IO358" s="42"/>
      <c r="IP358" s="42"/>
      <c r="IQ358" s="42"/>
      <c r="IR358" s="42"/>
      <c r="IS358" s="42"/>
      <c r="IT358" s="42"/>
      <c r="IU358" s="42"/>
      <c r="IV358" s="42"/>
      <c r="IW358" s="42"/>
      <c r="IX358" s="42"/>
      <c r="IY358" s="42"/>
      <c r="IZ358" s="42"/>
      <c r="JA358" s="42"/>
      <c r="JB358" s="42"/>
      <c r="JC358" s="42"/>
      <c r="JD358" s="42"/>
      <c r="JE358" s="42"/>
      <c r="JF358" s="42"/>
      <c r="JG358" s="42"/>
      <c r="JH358" s="42"/>
      <c r="JI358" s="42"/>
      <c r="JJ358" s="42"/>
      <c r="JK358" s="42"/>
      <c r="JL358" s="42"/>
      <c r="JM358" s="42"/>
      <c r="JN358" s="42"/>
      <c r="JO358" s="42"/>
    </row>
    <row r="359" spans="1:275" s="39" customFormat="1" x14ac:dyDescent="0.2">
      <c r="A359" s="42" t="s">
        <v>472</v>
      </c>
      <c r="B359" s="42" t="s">
        <v>454</v>
      </c>
      <c r="C359" s="42" t="s">
        <v>455</v>
      </c>
      <c r="D359" s="44"/>
      <c r="E359" s="44"/>
      <c r="F359" s="44"/>
      <c r="G359" s="63">
        <v>0.51332882433031291</v>
      </c>
      <c r="H359" s="64">
        <v>24</v>
      </c>
      <c r="I359" s="63" t="s">
        <v>18</v>
      </c>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c r="IF359" s="42"/>
      <c r="IG359" s="42"/>
      <c r="IH359" s="42"/>
      <c r="II359" s="42"/>
      <c r="IJ359" s="42"/>
      <c r="IK359" s="42"/>
      <c r="IL359" s="42"/>
      <c r="IM359" s="42"/>
      <c r="IN359" s="42"/>
      <c r="IO359" s="42"/>
      <c r="IP359" s="42"/>
      <c r="IQ359" s="42"/>
      <c r="IR359" s="42"/>
      <c r="IS359" s="42"/>
      <c r="IT359" s="42"/>
      <c r="IU359" s="42"/>
      <c r="IV359" s="42"/>
      <c r="IW359" s="42"/>
      <c r="IX359" s="42"/>
      <c r="IY359" s="42"/>
      <c r="IZ359" s="42"/>
      <c r="JA359" s="42"/>
      <c r="JB359" s="42"/>
      <c r="JC359" s="42"/>
      <c r="JD359" s="42"/>
      <c r="JE359" s="42"/>
      <c r="JF359" s="42"/>
      <c r="JG359" s="42"/>
      <c r="JH359" s="42"/>
      <c r="JI359" s="42"/>
      <c r="JJ359" s="42"/>
      <c r="JK359" s="42"/>
      <c r="JL359" s="42"/>
      <c r="JM359" s="42"/>
      <c r="JN359" s="42"/>
      <c r="JO359" s="42"/>
    </row>
    <row r="360" spans="1:275" s="39" customFormat="1" x14ac:dyDescent="0.25">
      <c r="A360" s="59" t="s">
        <v>593</v>
      </c>
      <c r="B360" t="s">
        <v>558</v>
      </c>
      <c r="C360" t="s">
        <v>483</v>
      </c>
      <c r="D360" s="27"/>
      <c r="E360" s="44"/>
      <c r="F360" s="44"/>
      <c r="G360" s="71">
        <v>0.50673004571307356</v>
      </c>
      <c r="H360" s="72">
        <v>23</v>
      </c>
      <c r="I360" s="121" t="s">
        <v>18</v>
      </c>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c r="IF360" s="42"/>
      <c r="IG360" s="42"/>
      <c r="IH360" s="42"/>
      <c r="II360" s="42"/>
      <c r="IJ360" s="42"/>
      <c r="IK360" s="42"/>
      <c r="IL360" s="42"/>
      <c r="IM360" s="42"/>
      <c r="IN360" s="42"/>
      <c r="IO360" s="42"/>
      <c r="IP360" s="42"/>
      <c r="IQ360" s="42"/>
      <c r="IR360" s="42"/>
      <c r="IS360" s="42"/>
      <c r="IT360" s="42"/>
      <c r="IU360" s="42"/>
      <c r="IV360" s="42"/>
      <c r="IW360" s="42"/>
      <c r="IX360" s="42"/>
      <c r="IY360" s="42"/>
      <c r="IZ360" s="42"/>
      <c r="JA360" s="42"/>
      <c r="JB360" s="42"/>
      <c r="JC360" s="42"/>
      <c r="JD360" s="42"/>
      <c r="JE360" s="42"/>
      <c r="JF360" s="42"/>
      <c r="JG360" s="42"/>
      <c r="JH360" s="42"/>
      <c r="JI360" s="42"/>
      <c r="JJ360" s="42"/>
      <c r="JK360" s="42"/>
      <c r="JL360" s="42"/>
      <c r="JM360" s="42"/>
      <c r="JN360" s="42"/>
      <c r="JO360" s="42"/>
    </row>
    <row r="361" spans="1:275" s="39" customFormat="1" x14ac:dyDescent="0.2">
      <c r="A361" s="40" t="s">
        <v>682</v>
      </c>
      <c r="B361" s="40" t="s">
        <v>606</v>
      </c>
      <c r="C361" s="40" t="s">
        <v>605</v>
      </c>
      <c r="D361" s="43"/>
      <c r="E361" s="43"/>
      <c r="F361" s="43"/>
      <c r="G361" s="84">
        <v>0.50585146625252786</v>
      </c>
      <c r="H361" s="83">
        <v>51</v>
      </c>
      <c r="I361" s="60" t="s">
        <v>18</v>
      </c>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c r="BG361" s="40"/>
      <c r="BH361" s="40"/>
      <c r="BI361" s="40"/>
      <c r="BJ361" s="40"/>
      <c r="BK361" s="40"/>
      <c r="BL361" s="40"/>
      <c r="BM361" s="40"/>
      <c r="BN361" s="40"/>
      <c r="BO361" s="40"/>
      <c r="BP361" s="40"/>
      <c r="BQ361" s="40"/>
      <c r="BR361" s="40"/>
      <c r="BS361" s="40"/>
      <c r="BT361" s="40"/>
      <c r="BU361" s="40"/>
      <c r="BV361" s="40"/>
      <c r="BW361" s="40"/>
      <c r="BX361" s="40"/>
      <c r="BY361" s="40"/>
      <c r="BZ361" s="40"/>
      <c r="CA361" s="40"/>
      <c r="CB361" s="40"/>
      <c r="CC361" s="40"/>
      <c r="CD361" s="40"/>
      <c r="CE361" s="40"/>
      <c r="CF361" s="40"/>
      <c r="CG361" s="40"/>
      <c r="CH361" s="40"/>
      <c r="CI361" s="40"/>
      <c r="CJ361" s="40"/>
      <c r="CK361" s="40"/>
      <c r="CL361" s="40"/>
      <c r="CM361" s="40"/>
      <c r="CN361" s="40"/>
      <c r="CO361" s="40"/>
      <c r="CP361" s="40"/>
      <c r="CQ361" s="40"/>
      <c r="CR361" s="40"/>
      <c r="CS361" s="40"/>
      <c r="CT361" s="40"/>
      <c r="CU361" s="40"/>
      <c r="CV361" s="40"/>
      <c r="CW361" s="40"/>
      <c r="CX361" s="40"/>
      <c r="CY361" s="40"/>
      <c r="CZ361" s="40"/>
      <c r="DA361" s="40"/>
      <c r="DB361" s="40"/>
      <c r="DC361" s="40"/>
      <c r="DD361" s="40"/>
      <c r="DE361" s="40"/>
      <c r="DF361" s="40"/>
      <c r="DG361" s="40"/>
      <c r="DH361" s="40"/>
      <c r="DI361" s="40"/>
      <c r="DJ361" s="40"/>
      <c r="DK361" s="40"/>
      <c r="DL361" s="40"/>
      <c r="DM361" s="40"/>
      <c r="DN361" s="40"/>
      <c r="DO361" s="40"/>
      <c r="DP361" s="40"/>
      <c r="DQ361" s="40"/>
      <c r="DR361" s="40"/>
      <c r="DS361" s="40"/>
      <c r="DT361" s="40"/>
      <c r="DU361" s="40"/>
      <c r="DV361" s="40"/>
      <c r="DW361" s="40"/>
      <c r="DX361" s="40"/>
      <c r="DY361" s="40"/>
      <c r="DZ361" s="40"/>
      <c r="EA361" s="40"/>
      <c r="EB361" s="40"/>
      <c r="EC361" s="40"/>
      <c r="ED361" s="40"/>
      <c r="EE361" s="40"/>
      <c r="EF361" s="40"/>
      <c r="EG361" s="40"/>
      <c r="EH361" s="40"/>
      <c r="EI361" s="40"/>
      <c r="EJ361" s="40"/>
      <c r="EK361" s="40"/>
      <c r="EL361" s="40"/>
      <c r="EM361" s="40"/>
      <c r="EN361" s="40"/>
      <c r="EO361" s="40"/>
      <c r="EP361" s="40"/>
      <c r="EQ361" s="40"/>
      <c r="ER361" s="40"/>
      <c r="ES361" s="40"/>
      <c r="ET361" s="40"/>
      <c r="EU361" s="40"/>
      <c r="EV361" s="40"/>
      <c r="EW361" s="40"/>
      <c r="EX361" s="40"/>
      <c r="EY361" s="40"/>
      <c r="EZ361" s="40"/>
      <c r="FA361" s="40"/>
      <c r="FB361" s="40"/>
      <c r="FC361" s="40"/>
      <c r="FD361" s="40"/>
      <c r="FE361" s="40"/>
      <c r="FF361" s="40"/>
      <c r="FG361" s="40"/>
      <c r="FH361" s="40"/>
      <c r="FI361" s="40"/>
      <c r="FJ361" s="40"/>
      <c r="FK361" s="40"/>
      <c r="FL361" s="40"/>
      <c r="FM361" s="40"/>
      <c r="FN361" s="40"/>
      <c r="FO361" s="40"/>
      <c r="FP361" s="40"/>
      <c r="FQ361" s="40"/>
      <c r="FR361" s="40"/>
      <c r="FS361" s="40"/>
      <c r="FT361" s="40"/>
      <c r="FU361" s="40"/>
      <c r="FV361" s="40"/>
      <c r="FW361" s="40"/>
      <c r="FX361" s="40"/>
      <c r="FY361" s="40"/>
      <c r="FZ361" s="40"/>
      <c r="GA361" s="40"/>
      <c r="GB361" s="40"/>
      <c r="GC361" s="40"/>
      <c r="GD361" s="40"/>
      <c r="GE361" s="40"/>
      <c r="GF361" s="40"/>
      <c r="GG361" s="40"/>
      <c r="GH361" s="40"/>
      <c r="GI361" s="40"/>
      <c r="GJ361" s="40"/>
      <c r="GK361" s="40"/>
      <c r="GL361" s="40"/>
      <c r="GM361" s="40"/>
      <c r="GN361" s="40"/>
      <c r="GO361" s="40"/>
      <c r="GP361" s="40"/>
      <c r="GQ361" s="40"/>
      <c r="GR361" s="40"/>
      <c r="GS361" s="40"/>
      <c r="GT361" s="40"/>
      <c r="GU361" s="40"/>
      <c r="GV361" s="40"/>
      <c r="GW361" s="40"/>
      <c r="GX361" s="40"/>
      <c r="GY361" s="40"/>
      <c r="GZ361" s="40"/>
      <c r="HA361" s="40"/>
      <c r="HB361" s="40"/>
      <c r="HC361" s="40"/>
      <c r="HD361" s="40"/>
      <c r="HE361" s="40"/>
      <c r="HF361" s="40"/>
      <c r="HG361" s="40"/>
      <c r="HH361" s="40"/>
      <c r="HI361" s="40"/>
      <c r="HJ361" s="40"/>
      <c r="HK361" s="40"/>
      <c r="HL361" s="40"/>
      <c r="HM361" s="40"/>
      <c r="HN361" s="40"/>
      <c r="HO361" s="40"/>
      <c r="HP361" s="40"/>
      <c r="HQ361" s="40"/>
      <c r="HR361" s="40"/>
      <c r="HS361" s="40"/>
      <c r="HT361" s="40"/>
      <c r="HU361" s="40"/>
      <c r="HV361" s="40"/>
      <c r="HW361" s="40"/>
      <c r="HX361" s="40"/>
      <c r="HY361" s="40"/>
      <c r="HZ361" s="40"/>
      <c r="IA361" s="40"/>
      <c r="IB361" s="40"/>
      <c r="IC361" s="40"/>
      <c r="ID361" s="40"/>
      <c r="IE361" s="40"/>
      <c r="IF361" s="40"/>
      <c r="IG361" s="40"/>
      <c r="IH361" s="40"/>
      <c r="II361" s="40"/>
      <c r="IJ361" s="40"/>
      <c r="IK361" s="40"/>
      <c r="IL361" s="40"/>
      <c r="IM361" s="40"/>
      <c r="IN361" s="40"/>
      <c r="IO361" s="40"/>
      <c r="IP361" s="40"/>
      <c r="IQ361" s="40"/>
      <c r="IR361" s="40"/>
      <c r="IS361" s="40"/>
      <c r="IT361" s="40"/>
      <c r="IU361" s="40"/>
      <c r="IV361" s="40"/>
      <c r="IW361" s="40"/>
      <c r="IX361" s="40"/>
      <c r="IY361" s="40"/>
      <c r="IZ361" s="40"/>
      <c r="JA361" s="40"/>
      <c r="JB361" s="40"/>
      <c r="JC361" s="40"/>
      <c r="JD361" s="40"/>
      <c r="JE361" s="40"/>
      <c r="JF361" s="40"/>
      <c r="JG361" s="40"/>
      <c r="JH361" s="40"/>
      <c r="JI361" s="40"/>
      <c r="JJ361" s="40"/>
      <c r="JK361" s="40"/>
      <c r="JL361" s="40"/>
      <c r="JM361" s="40"/>
      <c r="JN361" s="40"/>
      <c r="JO361" s="40"/>
    </row>
    <row r="362" spans="1:275" s="39" customFormat="1" x14ac:dyDescent="0.2">
      <c r="A362" s="42" t="s">
        <v>419</v>
      </c>
      <c r="B362" s="44" t="s">
        <v>352</v>
      </c>
      <c r="C362" s="44" t="s">
        <v>353</v>
      </c>
      <c r="D362" s="44">
        <v>0.49151647206242832</v>
      </c>
      <c r="E362" s="44">
        <v>0.50551647206242833</v>
      </c>
      <c r="F362" s="44">
        <v>0.50551647206242833</v>
      </c>
      <c r="G362" s="63">
        <v>0.50551647206242833</v>
      </c>
      <c r="H362" s="64">
        <v>27</v>
      </c>
      <c r="I362" s="66" t="s">
        <v>76</v>
      </c>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c r="IF362" s="42"/>
      <c r="IG362" s="42"/>
      <c r="IH362" s="42"/>
      <c r="II362" s="42"/>
      <c r="IJ362" s="42"/>
      <c r="IK362" s="42"/>
      <c r="IL362" s="42"/>
      <c r="IM362" s="42"/>
      <c r="IN362" s="42"/>
      <c r="IO362" s="42"/>
      <c r="IP362" s="42"/>
      <c r="IQ362" s="42"/>
      <c r="IR362" s="42"/>
      <c r="IS362" s="42"/>
      <c r="IT362" s="42"/>
      <c r="IU362" s="42"/>
      <c r="IV362" s="42"/>
      <c r="IW362" s="42"/>
      <c r="IX362" s="42"/>
      <c r="IY362" s="42"/>
      <c r="IZ362" s="42"/>
      <c r="JA362" s="42"/>
      <c r="JB362" s="42"/>
      <c r="JC362" s="42"/>
      <c r="JD362" s="42"/>
      <c r="JE362" s="42"/>
      <c r="JF362" s="42"/>
      <c r="JG362" s="42"/>
      <c r="JH362" s="42"/>
      <c r="JI362" s="42"/>
      <c r="JJ362" s="42"/>
      <c r="JK362" s="42"/>
      <c r="JL362" s="42"/>
      <c r="JM362" s="42"/>
      <c r="JN362" s="42"/>
      <c r="JO362" s="42"/>
    </row>
    <row r="363" spans="1:275" s="39" customFormat="1" x14ac:dyDescent="0.2">
      <c r="A363" s="42" t="s">
        <v>552</v>
      </c>
      <c r="B363" s="42" t="s">
        <v>505</v>
      </c>
      <c r="C363" s="42" t="s">
        <v>133</v>
      </c>
      <c r="D363" s="44"/>
      <c r="E363" s="44"/>
      <c r="F363" s="44"/>
      <c r="G363" s="63">
        <v>0.49117634635374263</v>
      </c>
      <c r="H363" s="64">
        <v>40</v>
      </c>
      <c r="I363" s="63" t="s">
        <v>18</v>
      </c>
      <c r="J363" s="42"/>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c r="BG363" s="40"/>
      <c r="BH363" s="40"/>
      <c r="BI363" s="40"/>
      <c r="BJ363" s="40"/>
      <c r="BK363" s="40"/>
      <c r="BL363" s="40"/>
      <c r="BM363" s="40"/>
      <c r="BN363" s="40"/>
      <c r="BO363" s="40"/>
      <c r="BP363" s="40"/>
      <c r="BQ363" s="40"/>
      <c r="BR363" s="40"/>
      <c r="BS363" s="40"/>
      <c r="BT363" s="40"/>
      <c r="BU363" s="40"/>
      <c r="BV363" s="40"/>
      <c r="BW363" s="40"/>
      <c r="BX363" s="40"/>
      <c r="BY363" s="40"/>
      <c r="BZ363" s="40"/>
      <c r="CA363" s="40"/>
      <c r="CB363" s="40"/>
      <c r="CC363" s="40"/>
      <c r="CD363" s="40"/>
      <c r="CE363" s="40"/>
      <c r="CF363" s="40"/>
      <c r="CG363" s="40"/>
      <c r="CH363" s="40"/>
      <c r="CI363" s="40"/>
      <c r="CJ363" s="40"/>
      <c r="CK363" s="40"/>
      <c r="CL363" s="40"/>
      <c r="CM363" s="40"/>
      <c r="CN363" s="40"/>
      <c r="CO363" s="40"/>
      <c r="CP363" s="40"/>
      <c r="CQ363" s="40"/>
      <c r="CR363" s="40"/>
      <c r="CS363" s="40"/>
      <c r="CT363" s="40"/>
      <c r="CU363" s="40"/>
      <c r="CV363" s="40"/>
      <c r="CW363" s="40"/>
      <c r="CX363" s="40"/>
      <c r="CY363" s="40"/>
      <c r="CZ363" s="40"/>
      <c r="DA363" s="40"/>
      <c r="DB363" s="40"/>
      <c r="DC363" s="40"/>
      <c r="DD363" s="40"/>
      <c r="DE363" s="40"/>
      <c r="DF363" s="40"/>
      <c r="DG363" s="40"/>
      <c r="DH363" s="40"/>
      <c r="DI363" s="40"/>
      <c r="DJ363" s="40"/>
      <c r="DK363" s="40"/>
      <c r="DL363" s="40"/>
      <c r="DM363" s="40"/>
      <c r="DN363" s="40"/>
      <c r="DO363" s="40"/>
      <c r="DP363" s="40"/>
      <c r="DQ363" s="40"/>
      <c r="DR363" s="40"/>
      <c r="DS363" s="40"/>
      <c r="DT363" s="40"/>
      <c r="DU363" s="40"/>
      <c r="DV363" s="40"/>
      <c r="DW363" s="40"/>
      <c r="DX363" s="40"/>
      <c r="DY363" s="40"/>
      <c r="DZ363" s="40"/>
      <c r="EA363" s="40"/>
      <c r="EB363" s="40"/>
      <c r="EC363" s="40"/>
      <c r="ED363" s="40"/>
      <c r="EE363" s="40"/>
      <c r="EF363" s="40"/>
      <c r="EG363" s="40"/>
      <c r="EH363" s="40"/>
      <c r="EI363" s="40"/>
      <c r="EJ363" s="40"/>
      <c r="EK363" s="40"/>
      <c r="EL363" s="40"/>
      <c r="EM363" s="40"/>
      <c r="EN363" s="40"/>
      <c r="EO363" s="40"/>
      <c r="EP363" s="40"/>
      <c r="EQ363" s="40"/>
      <c r="ER363" s="40"/>
      <c r="ES363" s="40"/>
      <c r="ET363" s="40"/>
      <c r="EU363" s="40"/>
      <c r="EV363" s="40"/>
      <c r="EW363" s="40"/>
      <c r="EX363" s="40"/>
      <c r="EY363" s="40"/>
      <c r="EZ363" s="40"/>
      <c r="FA363" s="40"/>
      <c r="FB363" s="40"/>
      <c r="FC363" s="40"/>
      <c r="FD363" s="40"/>
      <c r="FE363" s="40"/>
      <c r="FF363" s="40"/>
      <c r="FG363" s="40"/>
      <c r="FH363" s="40"/>
      <c r="FI363" s="40"/>
      <c r="FJ363" s="40"/>
      <c r="FK363" s="40"/>
      <c r="FL363" s="40"/>
      <c r="FM363" s="40"/>
      <c r="FN363" s="40"/>
      <c r="FO363" s="40"/>
      <c r="FP363" s="40"/>
      <c r="FQ363" s="40"/>
      <c r="FR363" s="40"/>
      <c r="FS363" s="40"/>
      <c r="FT363" s="40"/>
      <c r="FU363" s="40"/>
      <c r="FV363" s="40"/>
      <c r="FW363" s="40"/>
      <c r="FX363" s="40"/>
      <c r="FY363" s="40"/>
      <c r="FZ363" s="40"/>
      <c r="GA363" s="40"/>
      <c r="GB363" s="40"/>
      <c r="GC363" s="40"/>
      <c r="GD363" s="40"/>
      <c r="GE363" s="40"/>
      <c r="GF363" s="40"/>
      <c r="GG363" s="40"/>
      <c r="GH363" s="40"/>
      <c r="GI363" s="40"/>
      <c r="GJ363" s="40"/>
      <c r="GK363" s="40"/>
      <c r="GL363" s="40"/>
      <c r="GM363" s="40"/>
      <c r="GN363" s="40"/>
      <c r="GO363" s="40"/>
      <c r="GP363" s="40"/>
      <c r="GQ363" s="40"/>
      <c r="GR363" s="40"/>
      <c r="GS363" s="40"/>
      <c r="GT363" s="40"/>
      <c r="GU363" s="40"/>
      <c r="GV363" s="40"/>
      <c r="GW363" s="40"/>
      <c r="GX363" s="40"/>
      <c r="GY363" s="40"/>
      <c r="GZ363" s="40"/>
      <c r="HA363" s="40"/>
      <c r="HB363" s="40"/>
      <c r="HC363" s="40"/>
      <c r="HD363" s="40"/>
      <c r="HE363" s="40"/>
      <c r="HF363" s="40"/>
      <c r="HG363" s="40"/>
      <c r="HH363" s="40"/>
      <c r="HI363" s="40"/>
      <c r="HJ363" s="40"/>
      <c r="HK363" s="40"/>
      <c r="HL363" s="40"/>
      <c r="HM363" s="40"/>
      <c r="HN363" s="40"/>
      <c r="HO363" s="40"/>
      <c r="HP363" s="40"/>
      <c r="HQ363" s="40"/>
      <c r="HR363" s="40"/>
      <c r="HS363" s="40"/>
      <c r="HT363" s="40"/>
      <c r="HU363" s="40"/>
      <c r="HV363" s="40"/>
      <c r="HW363" s="40"/>
      <c r="HX363" s="40"/>
      <c r="HY363" s="40"/>
      <c r="HZ363" s="40"/>
      <c r="IA363" s="40"/>
      <c r="IB363" s="40"/>
      <c r="IC363" s="40"/>
      <c r="ID363" s="40"/>
      <c r="IE363" s="40"/>
      <c r="IF363" s="40"/>
      <c r="IG363" s="40"/>
      <c r="IH363" s="40"/>
      <c r="II363" s="40"/>
      <c r="IJ363" s="40"/>
      <c r="IK363" s="40"/>
      <c r="IL363" s="40"/>
      <c r="IM363" s="40"/>
      <c r="IN363" s="40"/>
      <c r="IO363" s="40"/>
      <c r="IP363" s="40"/>
      <c r="IQ363" s="40"/>
      <c r="IR363" s="40"/>
      <c r="IS363" s="40"/>
      <c r="IT363" s="40"/>
      <c r="IU363" s="40"/>
      <c r="IV363" s="40"/>
      <c r="IW363" s="40"/>
      <c r="IX363" s="40"/>
      <c r="IY363" s="40"/>
      <c r="IZ363" s="40"/>
      <c r="JA363" s="40"/>
      <c r="JB363" s="40"/>
      <c r="JC363" s="40"/>
      <c r="JD363" s="40"/>
      <c r="JE363" s="40"/>
      <c r="JF363" s="40"/>
      <c r="JG363" s="40"/>
      <c r="JH363" s="40"/>
      <c r="JI363" s="40"/>
      <c r="JJ363" s="40"/>
      <c r="JK363" s="40"/>
      <c r="JL363" s="40"/>
      <c r="JM363" s="40"/>
      <c r="JN363" s="40"/>
      <c r="JO363" s="40"/>
    </row>
    <row r="364" spans="1:275" s="39" customFormat="1" x14ac:dyDescent="0.2">
      <c r="A364" s="42" t="s">
        <v>280</v>
      </c>
      <c r="B364" s="42" t="s">
        <v>86</v>
      </c>
      <c r="C364" s="42" t="s">
        <v>87</v>
      </c>
      <c r="D364" s="44">
        <v>0.46458968557996505</v>
      </c>
      <c r="E364" s="44">
        <v>0.48758968557996507</v>
      </c>
      <c r="F364" s="44">
        <v>0.48758968557996507</v>
      </c>
      <c r="G364" s="63">
        <v>0.48758968557996507</v>
      </c>
      <c r="H364" s="64">
        <v>28</v>
      </c>
      <c r="I364" s="66" t="s">
        <v>18</v>
      </c>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c r="IF364" s="42"/>
      <c r="IG364" s="42"/>
      <c r="IH364" s="42"/>
      <c r="II364" s="42"/>
      <c r="IJ364" s="42"/>
      <c r="IK364" s="42"/>
      <c r="IL364" s="42"/>
      <c r="IM364" s="42"/>
      <c r="IN364" s="42"/>
      <c r="IO364" s="42"/>
      <c r="IP364" s="42"/>
      <c r="IQ364" s="42"/>
      <c r="IR364" s="42"/>
      <c r="IS364" s="42"/>
      <c r="IT364" s="42"/>
      <c r="IU364" s="42"/>
      <c r="IV364" s="42"/>
      <c r="IW364" s="42"/>
      <c r="IX364" s="42"/>
      <c r="IY364" s="42"/>
      <c r="IZ364" s="42"/>
      <c r="JA364" s="42"/>
      <c r="JB364" s="42"/>
      <c r="JC364" s="42"/>
      <c r="JD364" s="42"/>
      <c r="JE364" s="42"/>
      <c r="JF364" s="42"/>
      <c r="JG364" s="42"/>
      <c r="JH364" s="42"/>
      <c r="JI364" s="42"/>
      <c r="JJ364" s="42"/>
      <c r="JK364" s="42"/>
      <c r="JL364" s="42"/>
      <c r="JM364" s="42"/>
      <c r="JN364" s="42"/>
      <c r="JO364" s="42"/>
    </row>
    <row r="365" spans="1:275" s="39" customFormat="1" x14ac:dyDescent="0.2">
      <c r="A365" s="42" t="s">
        <v>552</v>
      </c>
      <c r="B365" s="42" t="s">
        <v>487</v>
      </c>
      <c r="C365" s="42" t="s">
        <v>483</v>
      </c>
      <c r="D365" s="44"/>
      <c r="E365" s="44"/>
      <c r="F365" s="44"/>
      <c r="G365" s="63">
        <v>0.4815301658695692</v>
      </c>
      <c r="H365" s="64">
        <v>41</v>
      </c>
      <c r="I365" s="63" t="s">
        <v>18</v>
      </c>
      <c r="J365" s="42"/>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c r="BG365" s="40"/>
      <c r="BH365" s="40"/>
      <c r="BI365" s="40"/>
      <c r="BJ365" s="40"/>
      <c r="BK365" s="40"/>
      <c r="BL365" s="40"/>
      <c r="BM365" s="40"/>
      <c r="BN365" s="40"/>
      <c r="BO365" s="40"/>
      <c r="BP365" s="40"/>
      <c r="BQ365" s="40"/>
      <c r="BR365" s="40"/>
      <c r="BS365" s="40"/>
      <c r="BT365" s="40"/>
      <c r="BU365" s="40"/>
      <c r="BV365" s="40"/>
      <c r="BW365" s="40"/>
      <c r="BX365" s="40"/>
      <c r="BY365" s="40"/>
      <c r="BZ365" s="40"/>
      <c r="CA365" s="40"/>
      <c r="CB365" s="40"/>
      <c r="CC365" s="40"/>
      <c r="CD365" s="40"/>
      <c r="CE365" s="40"/>
      <c r="CF365" s="40"/>
      <c r="CG365" s="40"/>
      <c r="CH365" s="40"/>
      <c r="CI365" s="40"/>
      <c r="CJ365" s="40"/>
      <c r="CK365" s="40"/>
      <c r="CL365" s="40"/>
      <c r="CM365" s="40"/>
      <c r="CN365" s="40"/>
      <c r="CO365" s="40"/>
      <c r="CP365" s="40"/>
      <c r="CQ365" s="40"/>
      <c r="CR365" s="40"/>
      <c r="CS365" s="40"/>
      <c r="CT365" s="40"/>
      <c r="CU365" s="40"/>
      <c r="CV365" s="40"/>
      <c r="CW365" s="40"/>
      <c r="CX365" s="40"/>
      <c r="CY365" s="40"/>
      <c r="CZ365" s="40"/>
      <c r="DA365" s="40"/>
      <c r="DB365" s="40"/>
      <c r="DC365" s="40"/>
      <c r="DD365" s="40"/>
      <c r="DE365" s="40"/>
      <c r="DF365" s="40"/>
      <c r="DG365" s="40"/>
      <c r="DH365" s="40"/>
      <c r="DI365" s="40"/>
      <c r="DJ365" s="40"/>
      <c r="DK365" s="40"/>
      <c r="DL365" s="40"/>
      <c r="DM365" s="40"/>
      <c r="DN365" s="40"/>
      <c r="DO365" s="40"/>
      <c r="DP365" s="40"/>
      <c r="DQ365" s="40"/>
      <c r="DR365" s="40"/>
      <c r="DS365" s="40"/>
      <c r="DT365" s="40"/>
      <c r="DU365" s="40"/>
      <c r="DV365" s="40"/>
      <c r="DW365" s="40"/>
      <c r="DX365" s="40"/>
      <c r="DY365" s="40"/>
      <c r="DZ365" s="40"/>
      <c r="EA365" s="40"/>
      <c r="EB365" s="40"/>
      <c r="EC365" s="40"/>
      <c r="ED365" s="40"/>
      <c r="EE365" s="40"/>
      <c r="EF365" s="40"/>
      <c r="EG365" s="40"/>
      <c r="EH365" s="40"/>
      <c r="EI365" s="40"/>
      <c r="EJ365" s="40"/>
      <c r="EK365" s="40"/>
      <c r="EL365" s="40"/>
      <c r="EM365" s="40"/>
      <c r="EN365" s="40"/>
      <c r="EO365" s="40"/>
      <c r="EP365" s="40"/>
      <c r="EQ365" s="40"/>
      <c r="ER365" s="40"/>
      <c r="ES365" s="40"/>
      <c r="ET365" s="40"/>
      <c r="EU365" s="40"/>
      <c r="EV365" s="40"/>
      <c r="EW365" s="40"/>
      <c r="EX365" s="40"/>
      <c r="EY365" s="40"/>
      <c r="EZ365" s="40"/>
      <c r="FA365" s="40"/>
      <c r="FB365" s="40"/>
      <c r="FC365" s="40"/>
      <c r="FD365" s="40"/>
      <c r="FE365" s="40"/>
      <c r="FF365" s="40"/>
      <c r="FG365" s="40"/>
      <c r="FH365" s="40"/>
      <c r="FI365" s="40"/>
      <c r="FJ365" s="40"/>
      <c r="FK365" s="40"/>
      <c r="FL365" s="40"/>
      <c r="FM365" s="40"/>
      <c r="FN365" s="40"/>
      <c r="FO365" s="40"/>
      <c r="FP365" s="40"/>
      <c r="FQ365" s="40"/>
      <c r="FR365" s="40"/>
      <c r="FS365" s="40"/>
      <c r="FT365" s="40"/>
      <c r="FU365" s="40"/>
      <c r="FV365" s="40"/>
      <c r="FW365" s="40"/>
      <c r="FX365" s="40"/>
      <c r="FY365" s="40"/>
      <c r="FZ365" s="40"/>
      <c r="GA365" s="40"/>
      <c r="GB365" s="40"/>
      <c r="GC365" s="40"/>
      <c r="GD365" s="40"/>
      <c r="GE365" s="40"/>
      <c r="GF365" s="40"/>
      <c r="GG365" s="40"/>
      <c r="GH365" s="40"/>
      <c r="GI365" s="40"/>
      <c r="GJ365" s="40"/>
      <c r="GK365" s="40"/>
      <c r="GL365" s="40"/>
      <c r="GM365" s="40"/>
      <c r="GN365" s="40"/>
      <c r="GO365" s="40"/>
      <c r="GP365" s="40"/>
      <c r="GQ365" s="40"/>
      <c r="GR365" s="40"/>
      <c r="GS365" s="40"/>
      <c r="GT365" s="40"/>
      <c r="GU365" s="40"/>
      <c r="GV365" s="40"/>
      <c r="GW365" s="40"/>
      <c r="GX365" s="40"/>
      <c r="GY365" s="40"/>
      <c r="GZ365" s="40"/>
      <c r="HA365" s="40"/>
      <c r="HB365" s="40"/>
      <c r="HC365" s="40"/>
      <c r="HD365" s="40"/>
      <c r="HE365" s="40"/>
      <c r="HF365" s="40"/>
      <c r="HG365" s="40"/>
      <c r="HH365" s="40"/>
      <c r="HI365" s="40"/>
      <c r="HJ365" s="40"/>
      <c r="HK365" s="40"/>
      <c r="HL365" s="40"/>
      <c r="HM365" s="40"/>
      <c r="HN365" s="40"/>
      <c r="HO365" s="40"/>
      <c r="HP365" s="40"/>
      <c r="HQ365" s="40"/>
      <c r="HR365" s="40"/>
      <c r="HS365" s="40"/>
      <c r="HT365" s="40"/>
      <c r="HU365" s="40"/>
      <c r="HV365" s="40"/>
      <c r="HW365" s="40"/>
      <c r="HX365" s="40"/>
      <c r="HY365" s="40"/>
      <c r="HZ365" s="40"/>
      <c r="IA365" s="40"/>
      <c r="IB365" s="40"/>
      <c r="IC365" s="40"/>
      <c r="ID365" s="40"/>
      <c r="IE365" s="40"/>
      <c r="IF365" s="40"/>
      <c r="IG365" s="40"/>
      <c r="IH365" s="40"/>
      <c r="II365" s="40"/>
      <c r="IJ365" s="40"/>
      <c r="IK365" s="40"/>
      <c r="IL365" s="40"/>
      <c r="IM365" s="40"/>
      <c r="IN365" s="40"/>
      <c r="IO365" s="40"/>
      <c r="IP365" s="40"/>
      <c r="IQ365" s="40"/>
      <c r="IR365" s="40"/>
      <c r="IS365" s="40"/>
      <c r="IT365" s="40"/>
      <c r="IU365" s="40"/>
      <c r="IV365" s="40"/>
      <c r="IW365" s="40"/>
      <c r="IX365" s="40"/>
      <c r="IY365" s="40"/>
      <c r="IZ365" s="40"/>
      <c r="JA365" s="40"/>
      <c r="JB365" s="40"/>
      <c r="JC365" s="40"/>
      <c r="JD365" s="40"/>
      <c r="JE365" s="40"/>
      <c r="JF365" s="40"/>
      <c r="JG365" s="40"/>
      <c r="JH365" s="40"/>
      <c r="JI365" s="40"/>
      <c r="JJ365" s="40"/>
      <c r="JK365" s="40"/>
      <c r="JL365" s="40"/>
      <c r="JM365" s="40"/>
      <c r="JN365" s="40"/>
      <c r="JO365" s="40"/>
    </row>
    <row r="366" spans="1:275" s="39" customFormat="1" x14ac:dyDescent="0.2">
      <c r="A366" s="42" t="s">
        <v>279</v>
      </c>
      <c r="B366" s="48" t="s">
        <v>248</v>
      </c>
      <c r="C366" s="48" t="s">
        <v>249</v>
      </c>
      <c r="D366" s="49">
        <v>0.47076371510328452</v>
      </c>
      <c r="E366" s="49">
        <v>0.47976371510328453</v>
      </c>
      <c r="F366" s="49">
        <v>0.47976371510328453</v>
      </c>
      <c r="G366" s="74">
        <v>0.47976371510328453</v>
      </c>
      <c r="H366" s="75">
        <v>24</v>
      </c>
      <c r="I366" s="76" t="s">
        <v>18</v>
      </c>
      <c r="J366" s="42"/>
      <c r="K366" s="42"/>
      <c r="L366" s="42"/>
      <c r="M366" s="42"/>
      <c r="N366" s="42"/>
      <c r="O366" s="42"/>
      <c r="P366" s="42"/>
      <c r="Q366" s="42"/>
      <c r="R366" s="42"/>
      <c r="S366" s="42"/>
      <c r="T366" s="42"/>
      <c r="U366" s="42"/>
      <c r="V366" s="42"/>
      <c r="W366" s="42"/>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2"/>
      <c r="BO366" s="42"/>
      <c r="BP366" s="42"/>
      <c r="BQ366" s="42"/>
      <c r="BR366" s="42"/>
      <c r="BS366" s="42"/>
      <c r="BT366" s="42"/>
      <c r="BU366" s="42"/>
      <c r="BV366" s="42"/>
      <c r="BW366" s="42"/>
      <c r="BX366" s="42"/>
      <c r="BY366" s="42"/>
      <c r="BZ366" s="42"/>
      <c r="CA366" s="42"/>
      <c r="CB366" s="42"/>
      <c r="CC366" s="42"/>
      <c r="CD366" s="42"/>
      <c r="CE366" s="42"/>
      <c r="CF366" s="42"/>
      <c r="CG366" s="42"/>
      <c r="CH366" s="42"/>
      <c r="CI366" s="42"/>
      <c r="CJ366" s="42"/>
      <c r="CK366" s="42"/>
      <c r="CL366" s="42"/>
      <c r="CM366" s="42"/>
      <c r="CN366" s="42"/>
      <c r="CO366" s="42"/>
      <c r="CP366" s="42"/>
      <c r="CQ366" s="42"/>
      <c r="CR366" s="42"/>
      <c r="CS366" s="42"/>
      <c r="CT366" s="42"/>
      <c r="CU366" s="42"/>
      <c r="CV366" s="42"/>
      <c r="CW366" s="42"/>
      <c r="CX366" s="42"/>
      <c r="CY366" s="42"/>
      <c r="CZ366" s="42"/>
      <c r="DA366" s="42"/>
      <c r="DB366" s="42"/>
      <c r="DC366" s="42"/>
      <c r="DD366" s="42"/>
      <c r="DE366" s="42"/>
      <c r="DF366" s="42"/>
      <c r="DG366" s="42"/>
      <c r="DH366" s="42"/>
      <c r="DI366" s="42"/>
      <c r="DJ366" s="42"/>
      <c r="DK366" s="42"/>
      <c r="DL366" s="42"/>
      <c r="DM366" s="42"/>
      <c r="DN366" s="42"/>
      <c r="DO366" s="42"/>
      <c r="DP366" s="42"/>
      <c r="DQ366" s="42"/>
      <c r="DR366" s="42"/>
      <c r="DS366" s="42"/>
      <c r="DT366" s="42"/>
      <c r="DU366" s="42"/>
      <c r="DV366" s="42"/>
      <c r="DW366" s="42"/>
      <c r="DX366" s="42"/>
      <c r="DY366" s="42"/>
      <c r="DZ366" s="42"/>
      <c r="EA366" s="42"/>
      <c r="EB366" s="42"/>
      <c r="EC366" s="42"/>
      <c r="ED366" s="42"/>
      <c r="EE366" s="42"/>
      <c r="EF366" s="42"/>
      <c r="EG366" s="42"/>
      <c r="EH366" s="42"/>
      <c r="EI366" s="42"/>
      <c r="EJ366" s="42"/>
      <c r="EK366" s="42"/>
      <c r="EL366" s="42"/>
      <c r="EM366" s="42"/>
      <c r="EN366" s="42"/>
      <c r="EO366" s="42"/>
      <c r="EP366" s="42"/>
      <c r="EQ366" s="42"/>
      <c r="ER366" s="42"/>
      <c r="ES366" s="42"/>
      <c r="ET366" s="42"/>
      <c r="EU366" s="42"/>
      <c r="EV366" s="42"/>
      <c r="EW366" s="42"/>
      <c r="EX366" s="42"/>
      <c r="EY366" s="42"/>
      <c r="EZ366" s="42"/>
      <c r="FA366" s="42"/>
      <c r="FB366" s="42"/>
      <c r="FC366" s="42"/>
      <c r="FD366" s="42"/>
      <c r="FE366" s="42"/>
      <c r="FF366" s="42"/>
      <c r="FG366" s="42"/>
      <c r="FH366" s="42"/>
      <c r="FI366" s="42"/>
      <c r="FJ366" s="42"/>
      <c r="FK366" s="42"/>
      <c r="FL366" s="42"/>
      <c r="FM366" s="42"/>
      <c r="FN366" s="42"/>
      <c r="FO366" s="42"/>
      <c r="FP366" s="42"/>
      <c r="FQ366" s="42"/>
      <c r="FR366" s="42"/>
      <c r="FS366" s="42"/>
      <c r="FT366" s="42"/>
      <c r="FU366" s="42"/>
      <c r="FV366" s="42"/>
      <c r="FW366" s="42"/>
      <c r="FX366" s="42"/>
      <c r="FY366" s="42"/>
      <c r="FZ366" s="42"/>
      <c r="GA366" s="42"/>
      <c r="GB366" s="42"/>
      <c r="GC366" s="42"/>
      <c r="GD366" s="42"/>
      <c r="GE366" s="42"/>
      <c r="GF366" s="42"/>
      <c r="GG366" s="42"/>
      <c r="GH366" s="42"/>
      <c r="GI366" s="42"/>
      <c r="GJ366" s="42"/>
      <c r="GK366" s="42"/>
      <c r="GL366" s="42"/>
      <c r="GM366" s="42"/>
      <c r="GN366" s="42"/>
      <c r="GO366" s="42"/>
      <c r="GP366" s="42"/>
      <c r="GQ366" s="42"/>
      <c r="GR366" s="42"/>
      <c r="GS366" s="42"/>
      <c r="GT366" s="42"/>
      <c r="GU366" s="42"/>
      <c r="GV366" s="42"/>
      <c r="GW366" s="42"/>
      <c r="GX366" s="42"/>
      <c r="GY366" s="42"/>
      <c r="GZ366" s="42"/>
      <c r="HA366" s="42"/>
      <c r="HB366" s="42"/>
      <c r="HC366" s="42"/>
      <c r="HD366" s="42"/>
      <c r="HE366" s="42"/>
      <c r="HF366" s="42"/>
      <c r="HG366" s="42"/>
      <c r="HH366" s="42"/>
      <c r="HI366" s="42"/>
      <c r="HJ366" s="42"/>
      <c r="HK366" s="42"/>
      <c r="HL366" s="42"/>
      <c r="HM366" s="42"/>
      <c r="HN366" s="42"/>
      <c r="HO366" s="42"/>
      <c r="HP366" s="42"/>
      <c r="HQ366" s="42"/>
      <c r="HR366" s="42"/>
      <c r="HS366" s="42"/>
      <c r="HT366" s="42"/>
      <c r="HU366" s="42"/>
      <c r="HV366" s="42"/>
      <c r="HW366" s="42"/>
      <c r="HX366" s="42"/>
      <c r="HY366" s="42"/>
      <c r="HZ366" s="42"/>
      <c r="IA366" s="42"/>
      <c r="IB366" s="42"/>
      <c r="IC366" s="42"/>
      <c r="ID366" s="42"/>
      <c r="IE366" s="42"/>
      <c r="IF366" s="42"/>
      <c r="IG366" s="42"/>
      <c r="IH366" s="42"/>
      <c r="II366" s="42"/>
      <c r="IJ366" s="42"/>
      <c r="IK366" s="42"/>
      <c r="IL366" s="42"/>
      <c r="IM366" s="42"/>
      <c r="IN366" s="42"/>
      <c r="IO366" s="42"/>
      <c r="IP366" s="42"/>
      <c r="IQ366" s="42"/>
      <c r="IR366" s="42"/>
      <c r="IS366" s="42"/>
      <c r="IT366" s="42"/>
      <c r="IU366" s="42"/>
      <c r="IV366" s="42"/>
      <c r="IW366" s="42"/>
      <c r="IX366" s="42"/>
      <c r="IY366" s="42"/>
      <c r="IZ366" s="42"/>
      <c r="JA366" s="42"/>
      <c r="JB366" s="42"/>
      <c r="JC366" s="42"/>
      <c r="JD366" s="42"/>
      <c r="JE366" s="42"/>
      <c r="JF366" s="42"/>
      <c r="JG366" s="42"/>
      <c r="JH366" s="42"/>
      <c r="JI366" s="42"/>
      <c r="JJ366" s="42"/>
      <c r="JK366" s="42"/>
      <c r="JL366" s="42"/>
      <c r="JM366" s="42"/>
      <c r="JN366" s="42"/>
      <c r="JO366" s="42"/>
    </row>
    <row r="367" spans="1:275" s="39" customFormat="1" x14ac:dyDescent="0.2">
      <c r="A367" s="120" t="s">
        <v>898</v>
      </c>
      <c r="B367" s="42" t="s">
        <v>708</v>
      </c>
      <c r="C367" s="42" t="s">
        <v>709</v>
      </c>
      <c r="D367" s="44"/>
      <c r="E367" s="44"/>
      <c r="F367" s="44"/>
      <c r="G367" s="44">
        <v>0.47438952472839202</v>
      </c>
      <c r="H367" s="44">
        <v>25</v>
      </c>
      <c r="I367" s="63" t="s">
        <v>18</v>
      </c>
      <c r="J367" s="42"/>
      <c r="K367" s="42"/>
      <c r="L367" s="42"/>
      <c r="M367" s="42"/>
      <c r="N367" s="42"/>
      <c r="O367" s="42"/>
      <c r="P367" s="42"/>
      <c r="Q367" s="42"/>
      <c r="R367" s="42"/>
      <c r="S367" s="42"/>
      <c r="T367" s="42"/>
      <c r="U367" s="42"/>
      <c r="V367" s="42"/>
      <c r="W367" s="42"/>
      <c r="X367" s="42"/>
      <c r="Y367" s="42"/>
      <c r="Z367" s="42"/>
      <c r="AA367" s="42"/>
      <c r="AB367" s="42"/>
      <c r="AC367" s="42"/>
      <c r="AD367" s="42"/>
      <c r="AE367" s="42"/>
      <c r="AF367" s="42"/>
      <c r="AG367" s="42"/>
      <c r="AH367" s="42"/>
      <c r="AI367" s="42"/>
      <c r="AJ367" s="42"/>
      <c r="AK367" s="42"/>
      <c r="AL367" s="42"/>
      <c r="AM367" s="42"/>
      <c r="AN367" s="42"/>
      <c r="AO367" s="42"/>
      <c r="AP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2"/>
      <c r="BO367" s="42"/>
      <c r="BP367" s="42"/>
      <c r="BQ367" s="42"/>
      <c r="BR367" s="42"/>
      <c r="BS367" s="42"/>
      <c r="BT367" s="42"/>
      <c r="BU367" s="42"/>
      <c r="BV367" s="42"/>
      <c r="BW367" s="42"/>
      <c r="BX367" s="42"/>
      <c r="BY367" s="42"/>
      <c r="BZ367" s="42"/>
      <c r="CA367" s="42"/>
      <c r="CB367" s="42"/>
      <c r="CC367" s="42"/>
      <c r="CD367" s="42"/>
      <c r="CE367" s="42"/>
      <c r="CF367" s="42"/>
      <c r="CG367" s="42"/>
      <c r="CH367" s="42"/>
      <c r="CI367" s="42"/>
      <c r="CJ367" s="42"/>
      <c r="CK367" s="42"/>
      <c r="CL367" s="42"/>
      <c r="CM367" s="42"/>
      <c r="CN367" s="42"/>
      <c r="CO367" s="42"/>
      <c r="CP367" s="42"/>
      <c r="CQ367" s="42"/>
      <c r="CR367" s="42"/>
      <c r="CS367" s="42"/>
      <c r="CT367" s="42"/>
      <c r="CU367" s="42"/>
      <c r="CV367" s="42"/>
      <c r="CW367" s="42"/>
      <c r="CX367" s="42"/>
      <c r="CY367" s="42"/>
      <c r="CZ367" s="42"/>
      <c r="DA367" s="42"/>
      <c r="DB367" s="42"/>
      <c r="DC367" s="42"/>
      <c r="DD367" s="42"/>
      <c r="DE367" s="42"/>
      <c r="DF367" s="42"/>
      <c r="DG367" s="42"/>
      <c r="DH367" s="42"/>
      <c r="DI367" s="42"/>
      <c r="DJ367" s="42"/>
      <c r="DK367" s="42"/>
      <c r="DL367" s="42"/>
      <c r="DM367" s="42"/>
      <c r="DN367" s="42"/>
      <c r="DO367" s="42"/>
      <c r="DP367" s="42"/>
      <c r="DQ367" s="42"/>
      <c r="DR367" s="42"/>
      <c r="DS367" s="42"/>
      <c r="DT367" s="42"/>
      <c r="DU367" s="42"/>
      <c r="DV367" s="42"/>
      <c r="DW367" s="42"/>
      <c r="DX367" s="42"/>
      <c r="DY367" s="42"/>
      <c r="DZ367" s="42"/>
      <c r="EA367" s="42"/>
      <c r="EB367" s="42"/>
      <c r="EC367" s="42"/>
      <c r="ED367" s="42"/>
      <c r="EE367" s="42"/>
      <c r="EF367" s="42"/>
      <c r="EG367" s="42"/>
      <c r="EH367" s="42"/>
      <c r="EI367" s="42"/>
      <c r="EJ367" s="42"/>
      <c r="EK367" s="42"/>
      <c r="EL367" s="42"/>
      <c r="EM367" s="42"/>
      <c r="EN367" s="42"/>
      <c r="EO367" s="42"/>
      <c r="EP367" s="42"/>
      <c r="EQ367" s="42"/>
      <c r="ER367" s="42"/>
      <c r="ES367" s="42"/>
      <c r="ET367" s="42"/>
      <c r="EU367" s="42"/>
      <c r="EV367" s="42"/>
      <c r="EW367" s="42"/>
      <c r="EX367" s="42"/>
      <c r="EY367" s="42"/>
      <c r="EZ367" s="42"/>
      <c r="FA367" s="42"/>
      <c r="FB367" s="42"/>
      <c r="FC367" s="42"/>
      <c r="FD367" s="42"/>
      <c r="FE367" s="42"/>
      <c r="FF367" s="42"/>
      <c r="FG367" s="42"/>
      <c r="FH367" s="42"/>
      <c r="FI367" s="42"/>
      <c r="FJ367" s="42"/>
      <c r="FK367" s="42"/>
      <c r="FL367" s="42"/>
      <c r="FM367" s="42"/>
      <c r="FN367" s="42"/>
      <c r="FO367" s="42"/>
      <c r="FP367" s="42"/>
      <c r="FQ367" s="42"/>
      <c r="FR367" s="42"/>
      <c r="FS367" s="42"/>
      <c r="FT367" s="42"/>
      <c r="FU367" s="42"/>
      <c r="FV367" s="42"/>
      <c r="FW367" s="42"/>
      <c r="FX367" s="42"/>
      <c r="FY367" s="42"/>
      <c r="FZ367" s="42"/>
      <c r="GA367" s="42"/>
      <c r="GB367" s="42"/>
      <c r="GC367" s="42"/>
      <c r="GD367" s="42"/>
      <c r="GE367" s="42"/>
      <c r="GF367" s="42"/>
      <c r="GG367" s="42"/>
      <c r="GH367" s="42"/>
      <c r="GI367" s="42"/>
      <c r="GJ367" s="42"/>
      <c r="GK367" s="42"/>
      <c r="GL367" s="42"/>
      <c r="GM367" s="42"/>
      <c r="GN367" s="42"/>
      <c r="GO367" s="42"/>
      <c r="GP367" s="42"/>
      <c r="GQ367" s="42"/>
      <c r="GR367" s="42"/>
      <c r="GS367" s="42"/>
      <c r="GT367" s="42"/>
      <c r="GU367" s="42"/>
      <c r="GV367" s="42"/>
      <c r="GW367" s="42"/>
      <c r="GX367" s="42"/>
      <c r="GY367" s="42"/>
      <c r="GZ367" s="42"/>
      <c r="HA367" s="42"/>
      <c r="HB367" s="42"/>
      <c r="HC367" s="42"/>
      <c r="HD367" s="42"/>
      <c r="HE367" s="42"/>
      <c r="HF367" s="42"/>
      <c r="HG367" s="42"/>
      <c r="HH367" s="42"/>
      <c r="HI367" s="42"/>
      <c r="HJ367" s="42"/>
      <c r="HK367" s="42"/>
      <c r="HL367" s="42"/>
      <c r="HM367" s="42"/>
      <c r="HN367" s="42"/>
      <c r="HO367" s="42"/>
      <c r="HP367" s="42"/>
      <c r="HQ367" s="42"/>
      <c r="HR367" s="42"/>
      <c r="HS367" s="42"/>
      <c r="HT367" s="42"/>
      <c r="HU367" s="42"/>
      <c r="HV367" s="42"/>
      <c r="HW367" s="42"/>
      <c r="HX367" s="42"/>
      <c r="HY367" s="42"/>
      <c r="HZ367" s="42"/>
      <c r="IA367" s="42"/>
      <c r="IB367" s="42"/>
      <c r="IC367" s="42"/>
      <c r="ID367" s="42"/>
      <c r="IE367" s="42"/>
      <c r="IF367" s="42"/>
      <c r="IG367" s="42"/>
      <c r="IH367" s="42"/>
      <c r="II367" s="42"/>
      <c r="IJ367" s="42"/>
      <c r="IK367" s="42"/>
      <c r="IL367" s="42"/>
      <c r="IM367" s="42"/>
      <c r="IN367" s="42"/>
      <c r="IO367" s="42"/>
      <c r="IP367" s="42"/>
      <c r="IQ367" s="42"/>
      <c r="IR367" s="42"/>
      <c r="IS367" s="42"/>
      <c r="IT367" s="42"/>
      <c r="IU367" s="42"/>
      <c r="IV367" s="42"/>
      <c r="IW367" s="42"/>
      <c r="IX367" s="42"/>
      <c r="IY367" s="42"/>
      <c r="IZ367" s="42"/>
      <c r="JA367" s="42"/>
      <c r="JB367" s="42"/>
      <c r="JC367" s="42"/>
      <c r="JD367" s="42"/>
      <c r="JE367" s="42"/>
      <c r="JF367" s="42"/>
      <c r="JG367" s="42"/>
      <c r="JH367" s="42"/>
      <c r="JI367" s="42"/>
      <c r="JJ367" s="42"/>
      <c r="JK367" s="42"/>
      <c r="JL367" s="42"/>
      <c r="JM367" s="42"/>
      <c r="JN367" s="42"/>
      <c r="JO367" s="42"/>
    </row>
    <row r="368" spans="1:275" s="39" customFormat="1" x14ac:dyDescent="0.2">
      <c r="A368" s="42" t="s">
        <v>280</v>
      </c>
      <c r="B368" s="42" t="s">
        <v>41</v>
      </c>
      <c r="C368" s="42" t="s">
        <v>72</v>
      </c>
      <c r="D368" s="44">
        <v>0.45039846607041456</v>
      </c>
      <c r="E368" s="44">
        <v>0.46439846607041457</v>
      </c>
      <c r="F368" s="44">
        <v>0.46439846607041457</v>
      </c>
      <c r="G368" s="63">
        <v>0.46439846607041457</v>
      </c>
      <c r="H368" s="64">
        <v>24</v>
      </c>
      <c r="I368" s="66" t="s">
        <v>18</v>
      </c>
      <c r="J368" s="42"/>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c r="BG368" s="40"/>
      <c r="BH368" s="40"/>
      <c r="BI368" s="40"/>
      <c r="BJ368" s="40"/>
      <c r="BK368" s="40"/>
      <c r="BL368" s="40"/>
      <c r="BM368" s="40"/>
      <c r="BN368" s="40"/>
      <c r="BO368" s="40"/>
      <c r="BP368" s="40"/>
      <c r="BQ368" s="40"/>
      <c r="BR368" s="40"/>
      <c r="BS368" s="40"/>
      <c r="BT368" s="40"/>
      <c r="BU368" s="40"/>
      <c r="BV368" s="40"/>
      <c r="BW368" s="40"/>
      <c r="BX368" s="40"/>
      <c r="BY368" s="40"/>
      <c r="BZ368" s="40"/>
      <c r="CA368" s="40"/>
      <c r="CB368" s="40"/>
      <c r="CC368" s="40"/>
      <c r="CD368" s="40"/>
      <c r="CE368" s="40"/>
      <c r="CF368" s="40"/>
      <c r="CG368" s="40"/>
      <c r="CH368" s="40"/>
      <c r="CI368" s="40"/>
      <c r="CJ368" s="40"/>
      <c r="CK368" s="40"/>
      <c r="CL368" s="40"/>
      <c r="CM368" s="40"/>
      <c r="CN368" s="40"/>
      <c r="CO368" s="40"/>
      <c r="CP368" s="40"/>
      <c r="CQ368" s="40"/>
      <c r="CR368" s="40"/>
      <c r="CS368" s="40"/>
      <c r="CT368" s="40"/>
      <c r="CU368" s="40"/>
      <c r="CV368" s="40"/>
      <c r="CW368" s="40"/>
      <c r="CX368" s="40"/>
      <c r="CY368" s="40"/>
      <c r="CZ368" s="40"/>
      <c r="DA368" s="40"/>
      <c r="DB368" s="40"/>
      <c r="DC368" s="40"/>
      <c r="DD368" s="40"/>
      <c r="DE368" s="40"/>
      <c r="DF368" s="40"/>
      <c r="DG368" s="40"/>
      <c r="DH368" s="40"/>
      <c r="DI368" s="40"/>
      <c r="DJ368" s="40"/>
      <c r="DK368" s="40"/>
      <c r="DL368" s="40"/>
      <c r="DM368" s="40"/>
      <c r="DN368" s="40"/>
      <c r="DO368" s="40"/>
      <c r="DP368" s="40"/>
      <c r="DQ368" s="40"/>
      <c r="DR368" s="40"/>
      <c r="DS368" s="40"/>
      <c r="DT368" s="40"/>
      <c r="DU368" s="40"/>
      <c r="DV368" s="40"/>
      <c r="DW368" s="40"/>
      <c r="DX368" s="40"/>
      <c r="DY368" s="40"/>
      <c r="DZ368" s="40"/>
      <c r="EA368" s="40"/>
      <c r="EB368" s="40"/>
      <c r="EC368" s="40"/>
      <c r="ED368" s="40"/>
      <c r="EE368" s="40"/>
      <c r="EF368" s="40"/>
      <c r="EG368" s="40"/>
      <c r="EH368" s="40"/>
      <c r="EI368" s="40"/>
      <c r="EJ368" s="40"/>
      <c r="EK368" s="40"/>
      <c r="EL368" s="40"/>
      <c r="EM368" s="40"/>
      <c r="EN368" s="40"/>
      <c r="EO368" s="40"/>
      <c r="EP368" s="40"/>
      <c r="EQ368" s="40"/>
      <c r="ER368" s="40"/>
      <c r="ES368" s="40"/>
      <c r="ET368" s="40"/>
      <c r="EU368" s="40"/>
      <c r="EV368" s="40"/>
      <c r="EW368" s="40"/>
      <c r="EX368" s="40"/>
      <c r="EY368" s="40"/>
      <c r="EZ368" s="40"/>
      <c r="FA368" s="40"/>
      <c r="FB368" s="40"/>
      <c r="FC368" s="40"/>
      <c r="FD368" s="40"/>
      <c r="FE368" s="40"/>
      <c r="FF368" s="40"/>
      <c r="FG368" s="40"/>
      <c r="FH368" s="40"/>
      <c r="FI368" s="40"/>
      <c r="FJ368" s="40"/>
      <c r="FK368" s="40"/>
      <c r="FL368" s="40"/>
      <c r="FM368" s="40"/>
      <c r="FN368" s="40"/>
      <c r="FO368" s="40"/>
      <c r="FP368" s="40"/>
      <c r="FQ368" s="40"/>
      <c r="FR368" s="40"/>
      <c r="FS368" s="40"/>
      <c r="FT368" s="40"/>
      <c r="FU368" s="40"/>
      <c r="FV368" s="40"/>
      <c r="FW368" s="40"/>
      <c r="FX368" s="40"/>
      <c r="FY368" s="40"/>
      <c r="FZ368" s="40"/>
      <c r="GA368" s="40"/>
      <c r="GB368" s="40"/>
      <c r="GC368" s="40"/>
      <c r="GD368" s="40"/>
      <c r="GE368" s="40"/>
      <c r="GF368" s="40"/>
      <c r="GG368" s="40"/>
      <c r="GH368" s="40"/>
      <c r="GI368" s="40"/>
      <c r="GJ368" s="40"/>
      <c r="GK368" s="40"/>
      <c r="GL368" s="40"/>
      <c r="GM368" s="40"/>
      <c r="GN368" s="40"/>
      <c r="GO368" s="40"/>
      <c r="GP368" s="40"/>
      <c r="GQ368" s="40"/>
      <c r="GR368" s="40"/>
      <c r="GS368" s="40"/>
      <c r="GT368" s="40"/>
      <c r="GU368" s="40"/>
      <c r="GV368" s="40"/>
      <c r="GW368" s="40"/>
      <c r="GX368" s="40"/>
      <c r="GY368" s="40"/>
      <c r="GZ368" s="40"/>
      <c r="HA368" s="40"/>
      <c r="HB368" s="40"/>
      <c r="HC368" s="40"/>
      <c r="HD368" s="40"/>
      <c r="HE368" s="40"/>
      <c r="HF368" s="40"/>
      <c r="HG368" s="40"/>
      <c r="HH368" s="40"/>
      <c r="HI368" s="40"/>
      <c r="HJ368" s="40"/>
      <c r="HK368" s="40"/>
      <c r="HL368" s="40"/>
      <c r="HM368" s="40"/>
      <c r="HN368" s="40"/>
      <c r="HO368" s="40"/>
      <c r="HP368" s="40"/>
      <c r="HQ368" s="40"/>
      <c r="HR368" s="40"/>
      <c r="HS368" s="40"/>
      <c r="HT368" s="40"/>
      <c r="HU368" s="40"/>
      <c r="HV368" s="40"/>
      <c r="HW368" s="40"/>
      <c r="HX368" s="40"/>
      <c r="HY368" s="40"/>
      <c r="HZ368" s="40"/>
      <c r="IA368" s="40"/>
      <c r="IB368" s="40"/>
      <c r="IC368" s="40"/>
      <c r="ID368" s="40"/>
      <c r="IE368" s="40"/>
      <c r="IF368" s="40"/>
      <c r="IG368" s="40"/>
      <c r="IH368" s="40"/>
      <c r="II368" s="40"/>
      <c r="IJ368" s="40"/>
      <c r="IK368" s="40"/>
      <c r="IL368" s="40"/>
      <c r="IM368" s="40"/>
      <c r="IN368" s="40"/>
      <c r="IO368" s="40"/>
      <c r="IP368" s="40"/>
      <c r="IQ368" s="40"/>
      <c r="IR368" s="40"/>
      <c r="IS368" s="40"/>
      <c r="IT368" s="40"/>
      <c r="IU368" s="40"/>
      <c r="IV368" s="40"/>
      <c r="IW368" s="40"/>
      <c r="IX368" s="40"/>
      <c r="IY368" s="40"/>
      <c r="IZ368" s="40"/>
      <c r="JA368" s="40"/>
      <c r="JB368" s="40"/>
      <c r="JC368" s="40"/>
      <c r="JD368" s="40"/>
      <c r="JE368" s="40"/>
      <c r="JF368" s="40"/>
      <c r="JG368" s="40"/>
      <c r="JH368" s="40"/>
      <c r="JI368" s="40"/>
      <c r="JJ368" s="40"/>
      <c r="JK368" s="40"/>
      <c r="JL368" s="40"/>
      <c r="JM368" s="40"/>
      <c r="JN368" s="40"/>
      <c r="JO368" s="40"/>
    </row>
    <row r="369" spans="1:275" s="39" customFormat="1" x14ac:dyDescent="0.2">
      <c r="A369" s="42" t="s">
        <v>372</v>
      </c>
      <c r="B369" s="42" t="s">
        <v>326</v>
      </c>
      <c r="C369" s="42" t="s">
        <v>327</v>
      </c>
      <c r="D369" s="45">
        <v>0.44998555584649425</v>
      </c>
      <c r="E369" s="45">
        <v>0.46198555584649426</v>
      </c>
      <c r="F369" s="45">
        <v>0.46198555584649426</v>
      </c>
      <c r="G369" s="67">
        <v>0.46198555584649426</v>
      </c>
      <c r="H369" s="64">
        <v>47</v>
      </c>
      <c r="I369" s="66" t="s">
        <v>18</v>
      </c>
      <c r="J369" s="42"/>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c r="BG369" s="40"/>
      <c r="BH369" s="40"/>
      <c r="BI369" s="40"/>
      <c r="BJ369" s="40"/>
      <c r="BK369" s="40"/>
      <c r="BL369" s="40"/>
      <c r="BM369" s="40"/>
      <c r="BN369" s="40"/>
      <c r="BO369" s="40"/>
      <c r="BP369" s="40"/>
      <c r="BQ369" s="40"/>
      <c r="BR369" s="40"/>
      <c r="BS369" s="40"/>
      <c r="BT369" s="40"/>
      <c r="BU369" s="40"/>
      <c r="BV369" s="40"/>
      <c r="BW369" s="40"/>
      <c r="BX369" s="40"/>
      <c r="BY369" s="40"/>
      <c r="BZ369" s="40"/>
      <c r="CA369" s="40"/>
      <c r="CB369" s="40"/>
      <c r="CC369" s="40"/>
      <c r="CD369" s="40"/>
      <c r="CE369" s="40"/>
      <c r="CF369" s="40"/>
      <c r="CG369" s="40"/>
      <c r="CH369" s="40"/>
      <c r="CI369" s="40"/>
      <c r="CJ369" s="40"/>
      <c r="CK369" s="40"/>
      <c r="CL369" s="40"/>
      <c r="CM369" s="40"/>
      <c r="CN369" s="40"/>
      <c r="CO369" s="40"/>
      <c r="CP369" s="40"/>
      <c r="CQ369" s="40"/>
      <c r="CR369" s="40"/>
      <c r="CS369" s="40"/>
      <c r="CT369" s="40"/>
      <c r="CU369" s="40"/>
      <c r="CV369" s="40"/>
      <c r="CW369" s="40"/>
      <c r="CX369" s="40"/>
      <c r="CY369" s="40"/>
      <c r="CZ369" s="40"/>
      <c r="DA369" s="40"/>
      <c r="DB369" s="40"/>
      <c r="DC369" s="40"/>
      <c r="DD369" s="40"/>
      <c r="DE369" s="40"/>
      <c r="DF369" s="40"/>
      <c r="DG369" s="40"/>
      <c r="DH369" s="40"/>
      <c r="DI369" s="40"/>
      <c r="DJ369" s="40"/>
      <c r="DK369" s="40"/>
      <c r="DL369" s="40"/>
      <c r="DM369" s="40"/>
      <c r="DN369" s="40"/>
      <c r="DO369" s="40"/>
      <c r="DP369" s="40"/>
      <c r="DQ369" s="40"/>
      <c r="DR369" s="40"/>
      <c r="DS369" s="40"/>
      <c r="DT369" s="40"/>
      <c r="DU369" s="40"/>
      <c r="DV369" s="40"/>
      <c r="DW369" s="40"/>
      <c r="DX369" s="40"/>
      <c r="DY369" s="40"/>
      <c r="DZ369" s="40"/>
      <c r="EA369" s="40"/>
      <c r="EB369" s="40"/>
      <c r="EC369" s="40"/>
      <c r="ED369" s="40"/>
      <c r="EE369" s="40"/>
      <c r="EF369" s="40"/>
      <c r="EG369" s="40"/>
      <c r="EH369" s="40"/>
      <c r="EI369" s="40"/>
      <c r="EJ369" s="40"/>
      <c r="EK369" s="40"/>
      <c r="EL369" s="40"/>
      <c r="EM369" s="40"/>
      <c r="EN369" s="40"/>
      <c r="EO369" s="40"/>
      <c r="EP369" s="40"/>
      <c r="EQ369" s="40"/>
      <c r="ER369" s="40"/>
      <c r="ES369" s="40"/>
      <c r="ET369" s="40"/>
      <c r="EU369" s="40"/>
      <c r="EV369" s="40"/>
      <c r="EW369" s="40"/>
      <c r="EX369" s="40"/>
      <c r="EY369" s="40"/>
      <c r="EZ369" s="40"/>
      <c r="FA369" s="40"/>
      <c r="FB369" s="40"/>
      <c r="FC369" s="40"/>
      <c r="FD369" s="40"/>
      <c r="FE369" s="40"/>
      <c r="FF369" s="40"/>
      <c r="FG369" s="40"/>
      <c r="FH369" s="40"/>
      <c r="FI369" s="40"/>
      <c r="FJ369" s="40"/>
      <c r="FK369" s="40"/>
      <c r="FL369" s="40"/>
      <c r="FM369" s="40"/>
      <c r="FN369" s="40"/>
      <c r="FO369" s="40"/>
      <c r="FP369" s="40"/>
      <c r="FQ369" s="40"/>
      <c r="FR369" s="40"/>
      <c r="FS369" s="40"/>
      <c r="FT369" s="40"/>
      <c r="FU369" s="40"/>
      <c r="FV369" s="40"/>
      <c r="FW369" s="40"/>
      <c r="FX369" s="40"/>
      <c r="FY369" s="40"/>
      <c r="FZ369" s="40"/>
      <c r="GA369" s="40"/>
      <c r="GB369" s="40"/>
      <c r="GC369" s="40"/>
      <c r="GD369" s="40"/>
      <c r="GE369" s="40"/>
      <c r="GF369" s="40"/>
      <c r="GG369" s="40"/>
      <c r="GH369" s="40"/>
      <c r="GI369" s="40"/>
      <c r="GJ369" s="40"/>
      <c r="GK369" s="40"/>
      <c r="GL369" s="40"/>
      <c r="GM369" s="40"/>
      <c r="GN369" s="40"/>
      <c r="GO369" s="40"/>
      <c r="GP369" s="40"/>
      <c r="GQ369" s="40"/>
      <c r="GR369" s="40"/>
      <c r="GS369" s="40"/>
      <c r="GT369" s="40"/>
      <c r="GU369" s="40"/>
      <c r="GV369" s="40"/>
      <c r="GW369" s="40"/>
      <c r="GX369" s="40"/>
      <c r="GY369" s="40"/>
      <c r="GZ369" s="40"/>
      <c r="HA369" s="40"/>
      <c r="HB369" s="40"/>
      <c r="HC369" s="40"/>
      <c r="HD369" s="40"/>
      <c r="HE369" s="40"/>
      <c r="HF369" s="40"/>
      <c r="HG369" s="40"/>
      <c r="HH369" s="40"/>
      <c r="HI369" s="40"/>
      <c r="HJ369" s="40"/>
      <c r="HK369" s="40"/>
      <c r="HL369" s="40"/>
      <c r="HM369" s="40"/>
      <c r="HN369" s="40"/>
      <c r="HO369" s="40"/>
      <c r="HP369" s="40"/>
      <c r="HQ369" s="40"/>
      <c r="HR369" s="40"/>
      <c r="HS369" s="40"/>
      <c r="HT369" s="40"/>
      <c r="HU369" s="40"/>
      <c r="HV369" s="40"/>
      <c r="HW369" s="40"/>
      <c r="HX369" s="40"/>
      <c r="HY369" s="40"/>
      <c r="HZ369" s="40"/>
      <c r="IA369" s="40"/>
      <c r="IB369" s="40"/>
      <c r="IC369" s="40"/>
      <c r="ID369" s="40"/>
      <c r="IE369" s="40"/>
      <c r="IF369" s="40"/>
      <c r="IG369" s="40"/>
      <c r="IH369" s="40"/>
      <c r="II369" s="40"/>
      <c r="IJ369" s="40"/>
      <c r="IK369" s="40"/>
      <c r="IL369" s="40"/>
      <c r="IM369" s="40"/>
      <c r="IN369" s="40"/>
      <c r="IO369" s="40"/>
      <c r="IP369" s="40"/>
      <c r="IQ369" s="40"/>
      <c r="IR369" s="40"/>
      <c r="IS369" s="40"/>
      <c r="IT369" s="40"/>
      <c r="IU369" s="40"/>
      <c r="IV369" s="40"/>
      <c r="IW369" s="40"/>
      <c r="IX369" s="40"/>
      <c r="IY369" s="40"/>
      <c r="IZ369" s="40"/>
      <c r="JA369" s="40"/>
      <c r="JB369" s="40"/>
      <c r="JC369" s="40"/>
      <c r="JD369" s="40"/>
      <c r="JE369" s="40"/>
      <c r="JF369" s="40"/>
      <c r="JG369" s="40"/>
      <c r="JH369" s="40"/>
      <c r="JI369" s="40"/>
      <c r="JJ369" s="40"/>
      <c r="JK369" s="40"/>
      <c r="JL369" s="40"/>
      <c r="JM369" s="40"/>
      <c r="JN369" s="40"/>
      <c r="JO369" s="40"/>
    </row>
    <row r="370" spans="1:275" s="39" customFormat="1" x14ac:dyDescent="0.2">
      <c r="A370" s="42" t="s">
        <v>472</v>
      </c>
      <c r="B370" s="42" t="s">
        <v>464</v>
      </c>
      <c r="C370" s="42" t="s">
        <v>463</v>
      </c>
      <c r="D370" s="44"/>
      <c r="E370" s="44"/>
      <c r="F370" s="44"/>
      <c r="G370" s="63">
        <v>0.45406417672690369</v>
      </c>
      <c r="H370" s="64">
        <v>25</v>
      </c>
      <c r="I370" s="63" t="s">
        <v>18</v>
      </c>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2"/>
      <c r="BO370" s="42"/>
      <c r="BP370" s="42"/>
      <c r="BQ370" s="42"/>
      <c r="BR370" s="42"/>
      <c r="BS370" s="42"/>
      <c r="BT370" s="42"/>
      <c r="BU370" s="42"/>
      <c r="BV370" s="42"/>
      <c r="BW370" s="42"/>
      <c r="BX370" s="42"/>
      <c r="BY370" s="42"/>
      <c r="BZ370" s="42"/>
      <c r="CA370" s="42"/>
      <c r="CB370" s="42"/>
      <c r="CC370" s="42"/>
      <c r="CD370" s="42"/>
      <c r="CE370" s="42"/>
      <c r="CF370" s="42"/>
      <c r="CG370" s="42"/>
      <c r="CH370" s="42"/>
      <c r="CI370" s="42"/>
      <c r="CJ370" s="42"/>
      <c r="CK370" s="42"/>
      <c r="CL370" s="42"/>
      <c r="CM370" s="42"/>
      <c r="CN370" s="42"/>
      <c r="CO370" s="42"/>
      <c r="CP370" s="42"/>
      <c r="CQ370" s="42"/>
      <c r="CR370" s="42"/>
      <c r="CS370" s="42"/>
      <c r="CT370" s="42"/>
      <c r="CU370" s="42"/>
      <c r="CV370" s="42"/>
      <c r="CW370" s="42"/>
      <c r="CX370" s="42"/>
      <c r="CY370" s="42"/>
      <c r="CZ370" s="42"/>
      <c r="DA370" s="42"/>
      <c r="DB370" s="42"/>
      <c r="DC370" s="42"/>
      <c r="DD370" s="42"/>
      <c r="DE370" s="42"/>
      <c r="DF370" s="42"/>
      <c r="DG370" s="42"/>
      <c r="DH370" s="42"/>
      <c r="DI370" s="42"/>
      <c r="DJ370" s="42"/>
      <c r="DK370" s="42"/>
      <c r="DL370" s="42"/>
      <c r="DM370" s="42"/>
      <c r="DN370" s="42"/>
      <c r="DO370" s="42"/>
      <c r="DP370" s="42"/>
      <c r="DQ370" s="42"/>
      <c r="DR370" s="42"/>
      <c r="DS370" s="42"/>
      <c r="DT370" s="42"/>
      <c r="DU370" s="42"/>
      <c r="DV370" s="42"/>
      <c r="DW370" s="42"/>
      <c r="DX370" s="42"/>
      <c r="DY370" s="42"/>
      <c r="DZ370" s="42"/>
      <c r="EA370" s="42"/>
      <c r="EB370" s="42"/>
      <c r="EC370" s="42"/>
      <c r="ED370" s="42"/>
      <c r="EE370" s="42"/>
      <c r="EF370" s="42"/>
      <c r="EG370" s="42"/>
      <c r="EH370" s="42"/>
      <c r="EI370" s="42"/>
      <c r="EJ370" s="42"/>
      <c r="EK370" s="42"/>
      <c r="EL370" s="42"/>
      <c r="EM370" s="42"/>
      <c r="EN370" s="42"/>
      <c r="EO370" s="42"/>
      <c r="EP370" s="42"/>
      <c r="EQ370" s="42"/>
      <c r="ER370" s="42"/>
      <c r="ES370" s="42"/>
      <c r="ET370" s="42"/>
      <c r="EU370" s="42"/>
      <c r="EV370" s="42"/>
      <c r="EW370" s="42"/>
      <c r="EX370" s="42"/>
      <c r="EY370" s="42"/>
      <c r="EZ370" s="42"/>
      <c r="FA370" s="42"/>
      <c r="FB370" s="42"/>
      <c r="FC370" s="42"/>
      <c r="FD370" s="42"/>
      <c r="FE370" s="42"/>
      <c r="FF370" s="42"/>
      <c r="FG370" s="42"/>
      <c r="FH370" s="42"/>
      <c r="FI370" s="42"/>
      <c r="FJ370" s="42"/>
      <c r="FK370" s="42"/>
      <c r="FL370" s="42"/>
      <c r="FM370" s="42"/>
      <c r="FN370" s="42"/>
      <c r="FO370" s="42"/>
      <c r="FP370" s="42"/>
      <c r="FQ370" s="42"/>
      <c r="FR370" s="42"/>
      <c r="FS370" s="42"/>
      <c r="FT370" s="42"/>
      <c r="FU370" s="42"/>
      <c r="FV370" s="42"/>
      <c r="FW370" s="42"/>
      <c r="FX370" s="42"/>
      <c r="FY370" s="42"/>
      <c r="FZ370" s="42"/>
      <c r="GA370" s="42"/>
      <c r="GB370" s="42"/>
      <c r="GC370" s="42"/>
      <c r="GD370" s="42"/>
      <c r="GE370" s="42"/>
      <c r="GF370" s="42"/>
      <c r="GG370" s="42"/>
      <c r="GH370" s="42"/>
      <c r="GI370" s="42"/>
      <c r="GJ370" s="42"/>
      <c r="GK370" s="42"/>
      <c r="GL370" s="42"/>
      <c r="GM370" s="42"/>
      <c r="GN370" s="42"/>
      <c r="GO370" s="42"/>
      <c r="GP370" s="42"/>
      <c r="GQ370" s="42"/>
      <c r="GR370" s="42"/>
      <c r="GS370" s="42"/>
      <c r="GT370" s="42"/>
      <c r="GU370" s="42"/>
      <c r="GV370" s="42"/>
      <c r="GW370" s="42"/>
      <c r="GX370" s="42"/>
      <c r="GY370" s="42"/>
      <c r="GZ370" s="42"/>
      <c r="HA370" s="42"/>
      <c r="HB370" s="42"/>
      <c r="HC370" s="42"/>
      <c r="HD370" s="42"/>
      <c r="HE370" s="42"/>
      <c r="HF370" s="42"/>
      <c r="HG370" s="42"/>
      <c r="HH370" s="42"/>
      <c r="HI370" s="42"/>
      <c r="HJ370" s="42"/>
      <c r="HK370" s="42"/>
      <c r="HL370" s="42"/>
      <c r="HM370" s="42"/>
      <c r="HN370" s="42"/>
      <c r="HO370" s="42"/>
      <c r="HP370" s="42"/>
      <c r="HQ370" s="42"/>
      <c r="HR370" s="42"/>
      <c r="HS370" s="42"/>
      <c r="HT370" s="42"/>
      <c r="HU370" s="42"/>
      <c r="HV370" s="42"/>
      <c r="HW370" s="42"/>
      <c r="HX370" s="42"/>
      <c r="HY370" s="42"/>
      <c r="HZ370" s="42"/>
      <c r="IA370" s="42"/>
      <c r="IB370" s="42"/>
      <c r="IC370" s="42"/>
      <c r="ID370" s="42"/>
      <c r="IE370" s="42"/>
      <c r="IF370" s="42"/>
      <c r="IG370" s="42"/>
      <c r="IH370" s="42"/>
      <c r="II370" s="42"/>
      <c r="IJ370" s="42"/>
      <c r="IK370" s="42"/>
      <c r="IL370" s="42"/>
      <c r="IM370" s="42"/>
      <c r="IN370" s="42"/>
      <c r="IO370" s="42"/>
      <c r="IP370" s="42"/>
      <c r="IQ370" s="42"/>
      <c r="IR370" s="42"/>
      <c r="IS370" s="42"/>
      <c r="IT370" s="42"/>
      <c r="IU370" s="42"/>
      <c r="IV370" s="42"/>
      <c r="IW370" s="42"/>
      <c r="IX370" s="42"/>
      <c r="IY370" s="42"/>
      <c r="IZ370" s="42"/>
      <c r="JA370" s="42"/>
      <c r="JB370" s="42"/>
      <c r="JC370" s="42"/>
      <c r="JD370" s="42"/>
      <c r="JE370" s="42"/>
      <c r="JF370" s="42"/>
      <c r="JG370" s="42"/>
      <c r="JH370" s="42"/>
      <c r="JI370" s="42"/>
      <c r="JJ370" s="42"/>
      <c r="JK370" s="42"/>
      <c r="JL370" s="42"/>
      <c r="JM370" s="42"/>
      <c r="JN370" s="42"/>
      <c r="JO370" s="42"/>
    </row>
    <row r="371" spans="1:275" s="39" customFormat="1" x14ac:dyDescent="0.2">
      <c r="A371" s="120" t="s">
        <v>898</v>
      </c>
      <c r="B371" s="42" t="s">
        <v>700</v>
      </c>
      <c r="C371" s="42" t="s">
        <v>701</v>
      </c>
      <c r="D371" s="44"/>
      <c r="E371" s="44"/>
      <c r="F371" s="44"/>
      <c r="G371" s="44">
        <v>0.44684525524707935</v>
      </c>
      <c r="H371" s="44">
        <v>26</v>
      </c>
      <c r="I371" s="63" t="s">
        <v>18</v>
      </c>
      <c r="J371" s="42"/>
      <c r="K371" s="42"/>
      <c r="L371" s="42"/>
      <c r="M371" s="42"/>
      <c r="N371" s="42"/>
      <c r="O371" s="42"/>
      <c r="P371" s="42"/>
      <c r="Q371" s="42"/>
      <c r="R371" s="42"/>
      <c r="S371" s="42"/>
      <c r="T371" s="42"/>
      <c r="U371" s="42"/>
      <c r="V371" s="42"/>
      <c r="W371" s="42"/>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2"/>
      <c r="BO371" s="42"/>
      <c r="BP371" s="42"/>
      <c r="BQ371" s="42"/>
      <c r="BR371" s="42"/>
      <c r="BS371" s="42"/>
      <c r="BT371" s="42"/>
      <c r="BU371" s="42"/>
      <c r="BV371" s="42"/>
      <c r="BW371" s="42"/>
      <c r="BX371" s="42"/>
      <c r="BY371" s="42"/>
      <c r="BZ371" s="42"/>
      <c r="CA371" s="42"/>
      <c r="CB371" s="42"/>
      <c r="CC371" s="42"/>
      <c r="CD371" s="42"/>
      <c r="CE371" s="42"/>
      <c r="CF371" s="42"/>
      <c r="CG371" s="42"/>
      <c r="CH371" s="42"/>
      <c r="CI371" s="42"/>
      <c r="CJ371" s="42"/>
      <c r="CK371" s="42"/>
      <c r="CL371" s="42"/>
      <c r="CM371" s="42"/>
      <c r="CN371" s="42"/>
      <c r="CO371" s="42"/>
      <c r="CP371" s="42"/>
      <c r="CQ371" s="42"/>
      <c r="CR371" s="42"/>
      <c r="CS371" s="42"/>
      <c r="CT371" s="42"/>
      <c r="CU371" s="42"/>
      <c r="CV371" s="42"/>
      <c r="CW371" s="42"/>
      <c r="CX371" s="42"/>
      <c r="CY371" s="42"/>
      <c r="CZ371" s="42"/>
      <c r="DA371" s="42"/>
      <c r="DB371" s="42"/>
      <c r="DC371" s="42"/>
      <c r="DD371" s="42"/>
      <c r="DE371" s="42"/>
      <c r="DF371" s="42"/>
      <c r="DG371" s="42"/>
      <c r="DH371" s="42"/>
      <c r="DI371" s="42"/>
      <c r="DJ371" s="42"/>
      <c r="DK371" s="42"/>
      <c r="DL371" s="42"/>
      <c r="DM371" s="42"/>
      <c r="DN371" s="42"/>
      <c r="DO371" s="42"/>
      <c r="DP371" s="42"/>
      <c r="DQ371" s="42"/>
      <c r="DR371" s="42"/>
      <c r="DS371" s="42"/>
      <c r="DT371" s="42"/>
      <c r="DU371" s="42"/>
      <c r="DV371" s="42"/>
      <c r="DW371" s="42"/>
      <c r="DX371" s="42"/>
      <c r="DY371" s="42"/>
      <c r="DZ371" s="42"/>
      <c r="EA371" s="42"/>
      <c r="EB371" s="42"/>
      <c r="EC371" s="42"/>
      <c r="ED371" s="42"/>
      <c r="EE371" s="42"/>
      <c r="EF371" s="42"/>
      <c r="EG371" s="42"/>
      <c r="EH371" s="42"/>
      <c r="EI371" s="42"/>
      <c r="EJ371" s="42"/>
      <c r="EK371" s="42"/>
      <c r="EL371" s="42"/>
      <c r="EM371" s="42"/>
      <c r="EN371" s="42"/>
      <c r="EO371" s="42"/>
      <c r="EP371" s="42"/>
      <c r="EQ371" s="42"/>
      <c r="ER371" s="42"/>
      <c r="ES371" s="42"/>
      <c r="ET371" s="42"/>
      <c r="EU371" s="42"/>
      <c r="EV371" s="42"/>
      <c r="EW371" s="42"/>
      <c r="EX371" s="42"/>
      <c r="EY371" s="42"/>
      <c r="EZ371" s="42"/>
      <c r="FA371" s="42"/>
      <c r="FB371" s="42"/>
      <c r="FC371" s="42"/>
      <c r="FD371" s="42"/>
      <c r="FE371" s="42"/>
      <c r="FF371" s="42"/>
      <c r="FG371" s="42"/>
      <c r="FH371" s="42"/>
      <c r="FI371" s="42"/>
      <c r="FJ371" s="42"/>
      <c r="FK371" s="42"/>
      <c r="FL371" s="42"/>
      <c r="FM371" s="42"/>
      <c r="FN371" s="42"/>
      <c r="FO371" s="42"/>
      <c r="FP371" s="42"/>
      <c r="FQ371" s="42"/>
      <c r="FR371" s="42"/>
      <c r="FS371" s="42"/>
      <c r="FT371" s="42"/>
      <c r="FU371" s="42"/>
      <c r="FV371" s="42"/>
      <c r="FW371" s="42"/>
      <c r="FX371" s="42"/>
      <c r="FY371" s="42"/>
      <c r="FZ371" s="42"/>
      <c r="GA371" s="42"/>
      <c r="GB371" s="42"/>
      <c r="GC371" s="42"/>
      <c r="GD371" s="42"/>
      <c r="GE371" s="42"/>
      <c r="GF371" s="42"/>
      <c r="GG371" s="42"/>
      <c r="GH371" s="42"/>
      <c r="GI371" s="42"/>
      <c r="GJ371" s="42"/>
      <c r="GK371" s="42"/>
      <c r="GL371" s="42"/>
      <c r="GM371" s="42"/>
      <c r="GN371" s="42"/>
      <c r="GO371" s="42"/>
      <c r="GP371" s="42"/>
      <c r="GQ371" s="42"/>
      <c r="GR371" s="42"/>
      <c r="GS371" s="42"/>
      <c r="GT371" s="42"/>
      <c r="GU371" s="42"/>
      <c r="GV371" s="42"/>
      <c r="GW371" s="42"/>
      <c r="GX371" s="42"/>
      <c r="GY371" s="42"/>
      <c r="GZ371" s="42"/>
      <c r="HA371" s="42"/>
      <c r="HB371" s="42"/>
      <c r="HC371" s="42"/>
      <c r="HD371" s="42"/>
      <c r="HE371" s="42"/>
      <c r="HF371" s="42"/>
      <c r="HG371" s="42"/>
      <c r="HH371" s="42"/>
      <c r="HI371" s="42"/>
      <c r="HJ371" s="42"/>
      <c r="HK371" s="42"/>
      <c r="HL371" s="42"/>
      <c r="HM371" s="42"/>
      <c r="HN371" s="42"/>
      <c r="HO371" s="42"/>
      <c r="HP371" s="42"/>
      <c r="HQ371" s="42"/>
      <c r="HR371" s="42"/>
      <c r="HS371" s="42"/>
      <c r="HT371" s="42"/>
      <c r="HU371" s="42"/>
      <c r="HV371" s="42"/>
      <c r="HW371" s="42"/>
      <c r="HX371" s="42"/>
      <c r="HY371" s="42"/>
      <c r="HZ371" s="42"/>
      <c r="IA371" s="42"/>
      <c r="IB371" s="42"/>
      <c r="IC371" s="42"/>
      <c r="ID371" s="42"/>
      <c r="IE371" s="42"/>
      <c r="IF371" s="42"/>
      <c r="IG371" s="42"/>
      <c r="IH371" s="42"/>
      <c r="II371" s="42"/>
      <c r="IJ371" s="42"/>
      <c r="IK371" s="42"/>
      <c r="IL371" s="42"/>
      <c r="IM371" s="42"/>
      <c r="IN371" s="42"/>
      <c r="IO371" s="42"/>
      <c r="IP371" s="42"/>
      <c r="IQ371" s="42"/>
      <c r="IR371" s="42"/>
      <c r="IS371" s="42"/>
      <c r="IT371" s="42"/>
      <c r="IU371" s="42"/>
      <c r="IV371" s="42"/>
      <c r="IW371" s="42"/>
      <c r="IX371" s="42"/>
      <c r="IY371" s="42"/>
      <c r="IZ371" s="42"/>
      <c r="JA371" s="42"/>
      <c r="JB371" s="42"/>
      <c r="JC371" s="42"/>
      <c r="JD371" s="42"/>
      <c r="JE371" s="42"/>
      <c r="JF371" s="42"/>
      <c r="JG371" s="42"/>
      <c r="JH371" s="42"/>
      <c r="JI371" s="42"/>
      <c r="JJ371" s="42"/>
      <c r="JK371" s="42"/>
      <c r="JL371" s="42"/>
      <c r="JM371" s="42"/>
      <c r="JN371" s="42"/>
      <c r="JO371" s="42"/>
    </row>
    <row r="372" spans="1:275" x14ac:dyDescent="0.2">
      <c r="A372" s="42" t="s">
        <v>552</v>
      </c>
      <c r="B372" s="42" t="s">
        <v>500</v>
      </c>
      <c r="C372" s="42" t="s">
        <v>501</v>
      </c>
      <c r="G372" s="63">
        <v>0.44268518262475232</v>
      </c>
      <c r="H372" s="64">
        <v>42</v>
      </c>
      <c r="I372" s="63" t="s">
        <v>18</v>
      </c>
    </row>
    <row r="373" spans="1:275" x14ac:dyDescent="0.2">
      <c r="A373" s="42" t="s">
        <v>552</v>
      </c>
      <c r="B373" s="42" t="s">
        <v>489</v>
      </c>
      <c r="C373" s="42" t="s">
        <v>490</v>
      </c>
      <c r="G373" s="63">
        <v>0.43117127093133478</v>
      </c>
      <c r="H373" s="64">
        <v>43</v>
      </c>
      <c r="I373" s="63" t="s">
        <v>18</v>
      </c>
    </row>
    <row r="374" spans="1:275" x14ac:dyDescent="0.2">
      <c r="A374" s="42" t="s">
        <v>280</v>
      </c>
      <c r="B374" s="42" t="s">
        <v>25</v>
      </c>
      <c r="C374" s="42" t="s">
        <v>26</v>
      </c>
      <c r="D374" s="44">
        <v>0.42384374394471563</v>
      </c>
      <c r="E374" s="44">
        <v>0.42384374394471563</v>
      </c>
      <c r="F374" s="44">
        <v>0.42384374394471563</v>
      </c>
      <c r="G374" s="63">
        <v>0.42384374394471563</v>
      </c>
      <c r="H374" s="64">
        <v>25</v>
      </c>
      <c r="I374" s="66" t="s">
        <v>18</v>
      </c>
    </row>
    <row r="375" spans="1:275" x14ac:dyDescent="0.2">
      <c r="A375" s="42" t="s">
        <v>552</v>
      </c>
      <c r="B375" s="42" t="s">
        <v>544</v>
      </c>
      <c r="C375" s="42" t="s">
        <v>545</v>
      </c>
      <c r="G375" s="63">
        <v>0.41610347122983088</v>
      </c>
      <c r="H375" s="64">
        <v>44</v>
      </c>
      <c r="I375" s="63" t="s">
        <v>18</v>
      </c>
    </row>
    <row r="376" spans="1:275" x14ac:dyDescent="0.2">
      <c r="A376" s="42" t="s">
        <v>552</v>
      </c>
      <c r="B376" s="42" t="s">
        <v>516</v>
      </c>
      <c r="C376" s="42" t="s">
        <v>387</v>
      </c>
      <c r="G376" s="63">
        <v>0.41485545787264816</v>
      </c>
      <c r="H376" s="64">
        <v>45</v>
      </c>
      <c r="I376" s="63" t="s">
        <v>18</v>
      </c>
    </row>
    <row r="377" spans="1:275" x14ac:dyDescent="0.2">
      <c r="A377" s="42" t="s">
        <v>472</v>
      </c>
      <c r="B377" s="42" t="s">
        <v>440</v>
      </c>
      <c r="C377" s="42" t="s">
        <v>339</v>
      </c>
      <c r="G377" s="63">
        <v>0.40909468021444345</v>
      </c>
      <c r="H377" s="64">
        <v>26</v>
      </c>
      <c r="I377" s="63" t="s">
        <v>18</v>
      </c>
    </row>
    <row r="378" spans="1:275" x14ac:dyDescent="0.2">
      <c r="A378" s="42" t="s">
        <v>552</v>
      </c>
      <c r="B378" s="42" t="s">
        <v>430</v>
      </c>
      <c r="C378" s="42" t="s">
        <v>536</v>
      </c>
      <c r="G378" s="63">
        <v>0.40485292371562864</v>
      </c>
      <c r="H378" s="64">
        <v>46</v>
      </c>
      <c r="I378" s="63" t="s">
        <v>18</v>
      </c>
    </row>
    <row r="379" spans="1:275" x14ac:dyDescent="0.2">
      <c r="A379" s="42" t="s">
        <v>552</v>
      </c>
      <c r="B379" s="42" t="s">
        <v>485</v>
      </c>
      <c r="C379" s="42" t="s">
        <v>486</v>
      </c>
      <c r="G379" s="63">
        <v>0.39193403717184455</v>
      </c>
      <c r="H379" s="64">
        <v>47</v>
      </c>
      <c r="I379" s="63" t="s">
        <v>18</v>
      </c>
    </row>
    <row r="380" spans="1:275" x14ac:dyDescent="0.2">
      <c r="A380" s="42" t="s">
        <v>552</v>
      </c>
      <c r="B380" s="42" t="s">
        <v>507</v>
      </c>
      <c r="C380" s="42" t="s">
        <v>508</v>
      </c>
      <c r="G380" s="63">
        <v>0.37734404681384193</v>
      </c>
      <c r="H380" s="64">
        <v>48</v>
      </c>
      <c r="I380" s="63" t="s">
        <v>18</v>
      </c>
    </row>
    <row r="381" spans="1:275" x14ac:dyDescent="0.25">
      <c r="A381" s="59" t="s">
        <v>593</v>
      </c>
      <c r="B381" s="53" t="s">
        <v>556</v>
      </c>
      <c r="C381" s="53" t="s">
        <v>145</v>
      </c>
      <c r="D381" s="1"/>
      <c r="G381" s="71">
        <v>0.37504026302420324</v>
      </c>
      <c r="H381" s="72">
        <v>24</v>
      </c>
      <c r="I381" s="72" t="s">
        <v>18</v>
      </c>
    </row>
    <row r="382" spans="1:275" x14ac:dyDescent="0.2">
      <c r="A382" s="40" t="s">
        <v>682</v>
      </c>
      <c r="B382" s="40" t="s">
        <v>245</v>
      </c>
      <c r="C382" s="40" t="s">
        <v>615</v>
      </c>
      <c r="D382" s="43"/>
      <c r="E382" s="43"/>
      <c r="F382" s="43"/>
      <c r="G382" s="84">
        <v>0.36713888240880499</v>
      </c>
      <c r="H382" s="83">
        <v>52</v>
      </c>
      <c r="I382" s="60" t="s">
        <v>18</v>
      </c>
      <c r="J382" s="40"/>
    </row>
    <row r="383" spans="1:275" x14ac:dyDescent="0.25">
      <c r="A383" s="59" t="s">
        <v>593</v>
      </c>
      <c r="B383" t="s">
        <v>578</v>
      </c>
      <c r="C383" t="s">
        <v>588</v>
      </c>
      <c r="D383" s="27"/>
      <c r="G383" s="71">
        <v>0.36443172782435707</v>
      </c>
      <c r="H383" s="72">
        <v>25</v>
      </c>
      <c r="I383" s="72" t="s">
        <v>18</v>
      </c>
    </row>
    <row r="384" spans="1:275" x14ac:dyDescent="0.2">
      <c r="A384" s="42" t="s">
        <v>472</v>
      </c>
      <c r="B384" s="42" t="s">
        <v>429</v>
      </c>
      <c r="C384" s="42" t="s">
        <v>131</v>
      </c>
      <c r="G384" s="63">
        <v>0.35730401459733346</v>
      </c>
      <c r="H384" s="64">
        <v>27</v>
      </c>
      <c r="I384" s="63" t="s">
        <v>18</v>
      </c>
    </row>
    <row r="385" spans="1:10" x14ac:dyDescent="0.2">
      <c r="A385" s="42" t="s">
        <v>552</v>
      </c>
      <c r="B385" s="42" t="s">
        <v>517</v>
      </c>
      <c r="C385" s="42" t="s">
        <v>199</v>
      </c>
      <c r="G385" s="63">
        <v>0.35087725770131512</v>
      </c>
      <c r="H385" s="64">
        <v>49</v>
      </c>
      <c r="I385" s="63" t="s">
        <v>18</v>
      </c>
    </row>
    <row r="386" spans="1:10" x14ac:dyDescent="0.2">
      <c r="A386" s="42" t="s">
        <v>278</v>
      </c>
      <c r="B386" s="42" t="s">
        <v>207</v>
      </c>
      <c r="C386" s="42" t="s">
        <v>208</v>
      </c>
      <c r="D386" s="44">
        <v>0.34979741478028559</v>
      </c>
      <c r="E386" s="44">
        <v>0.34979741478028559</v>
      </c>
      <c r="F386" s="44">
        <v>0.34979741478028559</v>
      </c>
      <c r="G386" s="63">
        <v>0.34979741478028559</v>
      </c>
      <c r="H386" s="64">
        <v>56</v>
      </c>
      <c r="I386" s="65" t="s">
        <v>18</v>
      </c>
    </row>
    <row r="387" spans="1:10" x14ac:dyDescent="0.2">
      <c r="A387" s="40" t="s">
        <v>682</v>
      </c>
      <c r="B387" s="40" t="s">
        <v>625</v>
      </c>
      <c r="C387" s="40" t="s">
        <v>355</v>
      </c>
      <c r="D387" s="43"/>
      <c r="E387" s="43"/>
      <c r="F387" s="43"/>
      <c r="G387" s="84">
        <v>0.34696338823633299</v>
      </c>
      <c r="H387" s="83">
        <v>53</v>
      </c>
      <c r="I387" s="60" t="s">
        <v>18</v>
      </c>
      <c r="J387" s="40"/>
    </row>
    <row r="388" spans="1:10" x14ac:dyDescent="0.2">
      <c r="A388" s="42" t="s">
        <v>372</v>
      </c>
      <c r="B388" s="42" t="s">
        <v>298</v>
      </c>
      <c r="C388" s="42" t="s">
        <v>217</v>
      </c>
      <c r="D388" s="45">
        <v>0.32922538175723448</v>
      </c>
      <c r="E388" s="45">
        <v>0.34322538175723449</v>
      </c>
      <c r="F388" s="45">
        <v>0.34322538175723449</v>
      </c>
      <c r="G388" s="67">
        <v>0.34322538175723449</v>
      </c>
      <c r="H388" s="64">
        <v>48</v>
      </c>
      <c r="I388" s="66" t="s">
        <v>18</v>
      </c>
    </row>
    <row r="389" spans="1:10" x14ac:dyDescent="0.2">
      <c r="A389" s="40" t="s">
        <v>682</v>
      </c>
      <c r="B389" s="40" t="s">
        <v>596</v>
      </c>
      <c r="C389" s="40" t="s">
        <v>597</v>
      </c>
      <c r="D389" s="43"/>
      <c r="E389" s="43"/>
      <c r="F389" s="43"/>
      <c r="G389" s="84">
        <v>0.33587269164880262</v>
      </c>
      <c r="H389" s="83">
        <v>54</v>
      </c>
      <c r="I389" s="60" t="s">
        <v>18</v>
      </c>
      <c r="J389" s="40"/>
    </row>
    <row r="390" spans="1:10" x14ac:dyDescent="0.2">
      <c r="A390" s="42" t="s">
        <v>419</v>
      </c>
      <c r="B390" s="44" t="s">
        <v>384</v>
      </c>
      <c r="C390" s="44" t="s">
        <v>385</v>
      </c>
      <c r="D390" s="44">
        <v>0.32492816872068769</v>
      </c>
      <c r="E390" s="44">
        <v>0.32492816872068769</v>
      </c>
      <c r="F390" s="44">
        <v>0.32492816872068769</v>
      </c>
      <c r="G390" s="63">
        <v>0.32492816872068769</v>
      </c>
      <c r="H390" s="64">
        <v>28</v>
      </c>
      <c r="I390" s="66" t="s">
        <v>18</v>
      </c>
    </row>
    <row r="391" spans="1:10" x14ac:dyDescent="0.2">
      <c r="A391" s="40" t="s">
        <v>682</v>
      </c>
      <c r="B391" s="40" t="s">
        <v>659</v>
      </c>
      <c r="C391" s="40" t="s">
        <v>622</v>
      </c>
      <c r="D391" s="43"/>
      <c r="E391" s="43"/>
      <c r="F391" s="43"/>
      <c r="G391" s="84">
        <v>0.30796056224681079</v>
      </c>
      <c r="H391" s="83">
        <v>55</v>
      </c>
      <c r="I391" s="60" t="s">
        <v>18</v>
      </c>
      <c r="J391" s="40"/>
    </row>
    <row r="392" spans="1:10" x14ac:dyDescent="0.2">
      <c r="A392" s="42" t="s">
        <v>419</v>
      </c>
      <c r="B392" s="44" t="s">
        <v>411</v>
      </c>
      <c r="C392" s="44" t="s">
        <v>316</v>
      </c>
      <c r="D392" s="44">
        <v>0.30390733402984416</v>
      </c>
      <c r="E392" s="44">
        <v>0.30390733402984416</v>
      </c>
      <c r="F392" s="44">
        <v>0.30390733402984416</v>
      </c>
      <c r="G392" s="63">
        <v>0.30390733402984416</v>
      </c>
      <c r="H392" s="64">
        <v>29</v>
      </c>
      <c r="I392" s="66" t="s">
        <v>18</v>
      </c>
    </row>
    <row r="393" spans="1:10" x14ac:dyDescent="0.2">
      <c r="A393" s="42" t="s">
        <v>552</v>
      </c>
      <c r="B393" s="42" t="s">
        <v>541</v>
      </c>
      <c r="C393" s="42" t="s">
        <v>542</v>
      </c>
      <c r="G393" s="63">
        <v>0.27578358891108889</v>
      </c>
      <c r="H393" s="64">
        <v>50</v>
      </c>
      <c r="I393" s="63" t="s">
        <v>18</v>
      </c>
    </row>
    <row r="394" spans="1:10" x14ac:dyDescent="0.2">
      <c r="A394" s="40" t="s">
        <v>682</v>
      </c>
      <c r="B394" s="40" t="s">
        <v>628</v>
      </c>
      <c r="C394" s="40" t="s">
        <v>629</v>
      </c>
      <c r="D394" s="43"/>
      <c r="E394" s="43"/>
      <c r="F394" s="43"/>
      <c r="G394" s="84">
        <v>0.25255633540372668</v>
      </c>
      <c r="H394" s="83">
        <v>56</v>
      </c>
      <c r="I394" s="60" t="s">
        <v>18</v>
      </c>
      <c r="J394" s="40"/>
    </row>
    <row r="395" spans="1:10" x14ac:dyDescent="0.2">
      <c r="A395" s="40" t="s">
        <v>682</v>
      </c>
      <c r="B395" s="40" t="s">
        <v>603</v>
      </c>
      <c r="C395" s="40" t="s">
        <v>604</v>
      </c>
      <c r="D395" s="43"/>
      <c r="E395" s="43"/>
      <c r="F395" s="43"/>
      <c r="G395" s="84">
        <v>0.23050907233184925</v>
      </c>
      <c r="H395" s="83">
        <v>57</v>
      </c>
      <c r="I395" s="60" t="s">
        <v>18</v>
      </c>
      <c r="J395" s="40"/>
    </row>
    <row r="396" spans="1:10" x14ac:dyDescent="0.2">
      <c r="A396" s="42" t="s">
        <v>372</v>
      </c>
      <c r="B396" s="42" t="s">
        <v>315</v>
      </c>
      <c r="C396" s="42" t="s">
        <v>316</v>
      </c>
      <c r="D396" s="45">
        <v>0.20717322296858762</v>
      </c>
      <c r="E396" s="45">
        <v>0.22917322296858761</v>
      </c>
      <c r="F396" s="45">
        <v>0.22917322296858761</v>
      </c>
      <c r="G396" s="67">
        <v>0.22917322296858761</v>
      </c>
      <c r="H396" s="64">
        <v>49</v>
      </c>
      <c r="I396" s="66" t="s">
        <v>18</v>
      </c>
    </row>
    <row r="397" spans="1:10" x14ac:dyDescent="0.2">
      <c r="A397" s="42" t="s">
        <v>279</v>
      </c>
      <c r="B397" s="48" t="s">
        <v>232</v>
      </c>
      <c r="C397" s="48" t="s">
        <v>233</v>
      </c>
      <c r="D397" s="49">
        <v>0.21547105479518305</v>
      </c>
      <c r="E397" s="49">
        <v>0.21547105479518305</v>
      </c>
      <c r="F397" s="49">
        <v>0.21547105479518305</v>
      </c>
      <c r="G397" s="74">
        <v>0.21547105479518305</v>
      </c>
      <c r="H397" s="75">
        <v>25</v>
      </c>
      <c r="I397" s="76" t="s">
        <v>18</v>
      </c>
    </row>
  </sheetData>
  <sortState ref="A2:J397">
    <sortCondition descending="1" ref="G2:G397"/>
    <sortCondition ref="H2:H39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32"/>
  <sheetViews>
    <sheetView zoomScale="95" zoomScaleNormal="95" workbookViewId="0">
      <pane xSplit="7" ySplit="3" topLeftCell="H4" activePane="bottomRight" state="frozen"/>
      <selection pane="topRight" activeCell="I1" sqref="I1"/>
      <selection pane="bottomLeft" activeCell="A4" sqref="A4"/>
      <selection pane="bottomRight" activeCell="G29" sqref="G29"/>
    </sheetView>
  </sheetViews>
  <sheetFormatPr defaultColWidth="9.140625" defaultRowHeight="15" x14ac:dyDescent="0.25"/>
  <cols>
    <col min="1" max="1" width="4.140625" style="1" bestFit="1" customWidth="1"/>
    <col min="2" max="2" width="11" style="1" bestFit="1" customWidth="1"/>
    <col min="3" max="3" width="9.140625" style="1" bestFit="1" customWidth="1"/>
    <col min="4" max="4" width="1.140625" style="1" customWidth="1"/>
    <col min="5" max="5" width="5.7109375" style="1" customWidth="1"/>
    <col min="6" max="6" width="6.28515625" style="23" bestFit="1" customWidth="1"/>
    <col min="7" max="7" width="6.28515625" style="1" customWidth="1"/>
    <col min="8" max="8" width="7.140625" style="1" bestFit="1" customWidth="1"/>
    <col min="9" max="9" width="1.28515625" style="1" customWidth="1"/>
    <col min="10" max="10" width="6.7109375" style="1" bestFit="1" customWidth="1"/>
    <col min="11" max="11" width="8.85546875" style="1" bestFit="1" customWidth="1"/>
    <col min="12" max="13" width="7.28515625" style="1" bestFit="1" customWidth="1"/>
    <col min="14" max="14" width="6.140625" style="1" bestFit="1" customWidth="1"/>
    <col min="15" max="15" width="8.42578125" style="1" bestFit="1" customWidth="1"/>
    <col min="16" max="16" width="6" style="1" bestFit="1" customWidth="1"/>
    <col min="17" max="17" width="7.42578125" style="1" bestFit="1" customWidth="1"/>
    <col min="18" max="18" width="7.140625" style="1" bestFit="1" customWidth="1"/>
    <col min="19" max="19" width="8.7109375" style="1" bestFit="1" customWidth="1"/>
    <col min="20" max="20" width="10.140625" style="1" bestFit="1" customWidth="1"/>
    <col min="21" max="21" width="5.28515625" style="1" bestFit="1" customWidth="1"/>
    <col min="22" max="22" width="7.42578125" style="1" bestFit="1" customWidth="1"/>
    <col min="23" max="23" width="5.7109375" style="1" bestFit="1" customWidth="1"/>
    <col min="24" max="24" width="9.7109375" style="1" bestFit="1" customWidth="1"/>
    <col min="25" max="25" width="6.42578125" style="1" bestFit="1" customWidth="1"/>
    <col min="26" max="26" width="1.140625" style="1" customWidth="1"/>
    <col min="27" max="27" width="8.7109375" style="1" bestFit="1" customWidth="1"/>
    <col min="28" max="28" width="1.7109375" style="1" customWidth="1"/>
    <col min="29" max="29" width="8.28515625" style="11" customWidth="1"/>
    <col min="30" max="30" width="1.28515625" style="1" customWidth="1"/>
    <col min="31" max="16384" width="9.140625" style="1"/>
  </cols>
  <sheetData>
    <row r="1" spans="1:46" x14ac:dyDescent="0.25">
      <c r="AC1" s="11">
        <f>COUNTA(AC4:AC32)</f>
        <v>10</v>
      </c>
    </row>
    <row r="2" spans="1:46" x14ac:dyDescent="0.25">
      <c r="E2" s="8">
        <f>SUM(J2:Y2)</f>
        <v>100</v>
      </c>
      <c r="J2" s="9">
        <v>4</v>
      </c>
      <c r="K2" s="9">
        <v>6</v>
      </c>
      <c r="L2" s="9">
        <v>5</v>
      </c>
      <c r="M2" s="9">
        <v>8</v>
      </c>
      <c r="N2" s="9">
        <v>12</v>
      </c>
      <c r="O2" s="9">
        <v>6</v>
      </c>
      <c r="P2" s="9">
        <v>2</v>
      </c>
      <c r="Q2" s="9">
        <v>4</v>
      </c>
      <c r="R2" s="9">
        <v>4</v>
      </c>
      <c r="S2" s="9">
        <v>9</v>
      </c>
      <c r="T2" s="9">
        <v>6</v>
      </c>
      <c r="U2" s="9">
        <v>10</v>
      </c>
      <c r="V2" s="9">
        <v>4</v>
      </c>
      <c r="W2" s="9">
        <v>8</v>
      </c>
      <c r="X2" s="9">
        <v>4</v>
      </c>
      <c r="Y2" s="9">
        <v>8</v>
      </c>
      <c r="Z2" s="9"/>
      <c r="AA2" s="9"/>
      <c r="AB2" s="9"/>
    </row>
    <row r="3" spans="1:46" x14ac:dyDescent="0.25">
      <c r="A3" s="4" t="s">
        <v>17</v>
      </c>
      <c r="B3" s="4" t="s">
        <v>0</v>
      </c>
      <c r="C3" s="4" t="s">
        <v>69</v>
      </c>
      <c r="E3" s="1" t="s">
        <v>2</v>
      </c>
      <c r="F3" s="23" t="s">
        <v>3</v>
      </c>
      <c r="G3" s="1" t="s">
        <v>471</v>
      </c>
      <c r="H3" s="1" t="s">
        <v>856</v>
      </c>
      <c r="J3" s="6" t="s">
        <v>838</v>
      </c>
      <c r="K3" s="6" t="s">
        <v>839</v>
      </c>
      <c r="L3" s="6" t="s">
        <v>840</v>
      </c>
      <c r="M3" s="6" t="s">
        <v>844</v>
      </c>
      <c r="N3" s="6" t="s">
        <v>4</v>
      </c>
      <c r="O3" s="6" t="s">
        <v>843</v>
      </c>
      <c r="P3" s="6" t="s">
        <v>841</v>
      </c>
      <c r="Q3" s="6" t="s">
        <v>845</v>
      </c>
      <c r="R3" s="6" t="s">
        <v>846</v>
      </c>
      <c r="S3" s="6" t="s">
        <v>847</v>
      </c>
      <c r="T3" s="5" t="s">
        <v>842</v>
      </c>
      <c r="U3" s="5" t="s">
        <v>848</v>
      </c>
      <c r="V3" s="5" t="s">
        <v>849</v>
      </c>
      <c r="W3" s="5" t="s">
        <v>363</v>
      </c>
      <c r="X3" s="5" t="s">
        <v>850</v>
      </c>
      <c r="Y3" s="5" t="s">
        <v>364</v>
      </c>
      <c r="Z3" s="6"/>
      <c r="AA3" s="6" t="s">
        <v>675</v>
      </c>
      <c r="AB3" s="6"/>
      <c r="AC3" s="9" t="s">
        <v>362</v>
      </c>
      <c r="AE3" s="1" t="str">
        <f>CONCATENATE("p.",J3)</f>
        <v>p.saGoals</v>
      </c>
      <c r="AF3" s="1" t="str">
        <f>CONCATENATE("p.",K3)</f>
        <v>p.saRealities</v>
      </c>
      <c r="AG3" s="1" t="str">
        <f>CONCATENATE("p.",L3)</f>
        <v>p.saVrblty</v>
      </c>
      <c r="AH3" s="1" t="str">
        <f>CONCATENATE("p.",M3)</f>
        <v>p.VarType</v>
      </c>
      <c r="AI3" s="1" t="str">
        <f>CONCATENATE("p.",N3)</f>
        <v>p.IVPPSS</v>
      </c>
      <c r="AJ3" s="1" t="str">
        <f>CONCATENATE("p.",P3)</f>
        <v>p.saInfer</v>
      </c>
      <c r="AK3" s="1" t="str">
        <f>CONCATENATE("p.",O3)</f>
        <v>p.ExpOrObs</v>
      </c>
      <c r="AL3" s="1" t="str">
        <f t="shared" ref="AL3:AT3" si="0">CONCATENATE("p.",Q3)</f>
        <v>p.ObsType</v>
      </c>
      <c r="AM3" s="1" t="str">
        <f t="shared" si="0"/>
        <v>p.RespVar</v>
      </c>
      <c r="AN3" s="1" t="str">
        <f t="shared" si="0"/>
        <v>p.ExpDesign</v>
      </c>
      <c r="AO3" s="1" t="str">
        <f t="shared" si="0"/>
        <v>p.saEDPrncpls</v>
      </c>
      <c r="AP3" s="1" t="str">
        <f t="shared" si="0"/>
        <v>p.UEDA</v>
      </c>
      <c r="AQ3" s="1" t="str">
        <f t="shared" si="0"/>
        <v>p.calc&lt;ean</v>
      </c>
      <c r="AR3" s="1" t="str">
        <f t="shared" si="0"/>
        <v>p.calcSD</v>
      </c>
      <c r="AS3" s="1" t="str">
        <f t="shared" si="0"/>
        <v>p.calcMedian</v>
      </c>
      <c r="AT3" s="1" t="str">
        <f t="shared" si="0"/>
        <v>p.calcIQR</v>
      </c>
    </row>
    <row r="4" spans="1:46" s="7" customFormat="1" x14ac:dyDescent="0.25">
      <c r="A4" s="27">
        <v>1</v>
      </c>
      <c r="B4" s="78" t="s">
        <v>686</v>
      </c>
      <c r="C4" s="92" t="s">
        <v>667</v>
      </c>
      <c r="E4" s="1">
        <f>SUM(J4:Y4)</f>
        <v>67.5</v>
      </c>
      <c r="F4" s="10">
        <f t="shared" ref="F4" si="1">E4/$E$2</f>
        <v>0.67500000000000004</v>
      </c>
      <c r="G4" s="10">
        <v>0.11</v>
      </c>
      <c r="H4" s="10">
        <f>F4+G4</f>
        <v>0.78500000000000003</v>
      </c>
      <c r="J4" s="7">
        <v>4</v>
      </c>
      <c r="K4" s="7">
        <v>3</v>
      </c>
      <c r="L4" s="7">
        <v>0</v>
      </c>
      <c r="M4" s="7">
        <v>7</v>
      </c>
      <c r="N4" s="7">
        <v>11</v>
      </c>
      <c r="O4" s="7">
        <v>0</v>
      </c>
      <c r="P4" s="7">
        <v>0</v>
      </c>
      <c r="Q4" s="7">
        <v>4</v>
      </c>
      <c r="R4" s="7">
        <v>2</v>
      </c>
      <c r="S4" s="7">
        <v>3</v>
      </c>
      <c r="T4" s="7">
        <v>0</v>
      </c>
      <c r="U4" s="7">
        <v>9.5</v>
      </c>
      <c r="V4" s="7">
        <v>4</v>
      </c>
      <c r="W4" s="7">
        <v>8</v>
      </c>
      <c r="X4" s="7">
        <v>4</v>
      </c>
      <c r="Y4" s="7">
        <v>8</v>
      </c>
      <c r="AA4" s="7">
        <v>85</v>
      </c>
      <c r="AC4" s="94" t="s">
        <v>854</v>
      </c>
      <c r="AE4" s="95">
        <f>J4/J$2</f>
        <v>1</v>
      </c>
      <c r="AF4" s="95">
        <f t="shared" ref="AF4:AT4" si="2">K4/K$2</f>
        <v>0.5</v>
      </c>
      <c r="AG4" s="95">
        <f t="shared" si="2"/>
        <v>0</v>
      </c>
      <c r="AH4" s="95">
        <f t="shared" si="2"/>
        <v>0.875</v>
      </c>
      <c r="AI4" s="95">
        <f t="shared" si="2"/>
        <v>0.91666666666666663</v>
      </c>
      <c r="AJ4" s="95">
        <f t="shared" si="2"/>
        <v>0</v>
      </c>
      <c r="AK4" s="95">
        <f t="shared" si="2"/>
        <v>0</v>
      </c>
      <c r="AL4" s="95">
        <f t="shared" si="2"/>
        <v>1</v>
      </c>
      <c r="AM4" s="95">
        <f t="shared" si="2"/>
        <v>0.5</v>
      </c>
      <c r="AN4" s="95">
        <f t="shared" si="2"/>
        <v>0.33333333333333331</v>
      </c>
      <c r="AO4" s="95">
        <f t="shared" si="2"/>
        <v>0</v>
      </c>
      <c r="AP4" s="95">
        <f t="shared" si="2"/>
        <v>0.95</v>
      </c>
      <c r="AQ4" s="95">
        <f t="shared" si="2"/>
        <v>1</v>
      </c>
      <c r="AR4" s="95">
        <f t="shared" si="2"/>
        <v>1</v>
      </c>
      <c r="AS4" s="95">
        <f t="shared" si="2"/>
        <v>1</v>
      </c>
      <c r="AT4" s="95">
        <f t="shared" si="2"/>
        <v>1</v>
      </c>
    </row>
    <row r="5" spans="1:46" x14ac:dyDescent="0.25">
      <c r="A5" s="27">
        <v>1</v>
      </c>
      <c r="B5" s="78" t="s">
        <v>687</v>
      </c>
      <c r="C5" s="92" t="s">
        <v>688</v>
      </c>
      <c r="E5" s="1">
        <f t="shared" ref="E5:E32" si="3">SUM(J5:Y5)</f>
        <v>44</v>
      </c>
      <c r="F5" s="10">
        <f t="shared" ref="F5:F32" si="4">E5/$E$2</f>
        <v>0.44</v>
      </c>
      <c r="G5" s="23"/>
      <c r="H5" s="10">
        <f t="shared" ref="H5:H14" si="5">F5+G5</f>
        <v>0.44</v>
      </c>
      <c r="J5" s="1">
        <v>1</v>
      </c>
      <c r="K5" s="1">
        <v>2</v>
      </c>
      <c r="L5" s="1">
        <v>2</v>
      </c>
      <c r="M5" s="1">
        <v>3</v>
      </c>
      <c r="N5" s="1">
        <v>6</v>
      </c>
      <c r="O5" s="1">
        <v>2</v>
      </c>
      <c r="P5" s="1">
        <v>0</v>
      </c>
      <c r="Q5" s="1">
        <v>0</v>
      </c>
      <c r="R5" s="1">
        <v>2</v>
      </c>
      <c r="S5" s="1">
        <v>5</v>
      </c>
      <c r="T5" s="1">
        <v>0</v>
      </c>
      <c r="U5" s="1">
        <v>3</v>
      </c>
      <c r="V5" s="1">
        <v>4</v>
      </c>
      <c r="W5" s="1">
        <v>4</v>
      </c>
      <c r="X5" s="1">
        <v>4</v>
      </c>
      <c r="Y5" s="1">
        <v>6</v>
      </c>
      <c r="AA5" s="1">
        <v>110</v>
      </c>
      <c r="AC5" s="94" t="s">
        <v>854</v>
      </c>
      <c r="AE5" s="95">
        <f t="shared" ref="AE5:AE14" si="6">J5/J$2</f>
        <v>0.25</v>
      </c>
      <c r="AF5" s="95">
        <f t="shared" ref="AF5:AF14" si="7">K5/K$2</f>
        <v>0.33333333333333331</v>
      </c>
      <c r="AG5" s="95">
        <f t="shared" ref="AG5:AG14" si="8">L5/L$2</f>
        <v>0.4</v>
      </c>
      <c r="AH5" s="95">
        <f t="shared" ref="AH5:AH14" si="9">M5/M$2</f>
        <v>0.375</v>
      </c>
      <c r="AI5" s="95">
        <f t="shared" ref="AI5:AI14" si="10">N5/N$2</f>
        <v>0.5</v>
      </c>
      <c r="AJ5" s="95">
        <f t="shared" ref="AJ5:AJ14" si="11">O5/O$2</f>
        <v>0.33333333333333331</v>
      </c>
      <c r="AK5" s="95">
        <f t="shared" ref="AK5:AK14" si="12">P5/P$2</f>
        <v>0</v>
      </c>
      <c r="AL5" s="95">
        <f t="shared" ref="AL5:AL14" si="13">Q5/Q$2</f>
        <v>0</v>
      </c>
      <c r="AM5" s="95">
        <f t="shared" ref="AM5:AM14" si="14">R5/R$2</f>
        <v>0.5</v>
      </c>
      <c r="AN5" s="95">
        <f t="shared" ref="AN5:AN14" si="15">S5/S$2</f>
        <v>0.55555555555555558</v>
      </c>
      <c r="AO5" s="95">
        <f t="shared" ref="AO5:AO14" si="16">T5/T$2</f>
        <v>0</v>
      </c>
      <c r="AP5" s="95">
        <f t="shared" ref="AP5:AP14" si="17">U5/U$2</f>
        <v>0.3</v>
      </c>
      <c r="AQ5" s="95">
        <f t="shared" ref="AQ5:AQ14" si="18">V5/V$2</f>
        <v>1</v>
      </c>
      <c r="AR5" s="95">
        <f t="shared" ref="AR5:AR14" si="19">W5/W$2</f>
        <v>0.5</v>
      </c>
      <c r="AS5" s="95">
        <f t="shared" ref="AS5:AS14" si="20">X5/X$2</f>
        <v>1</v>
      </c>
      <c r="AT5" s="95">
        <f t="shared" ref="AT5:AT14" si="21">Y5/Y$2</f>
        <v>0.75</v>
      </c>
    </row>
    <row r="6" spans="1:46" x14ac:dyDescent="0.25">
      <c r="A6" s="27">
        <v>1</v>
      </c>
      <c r="B6" s="78" t="s">
        <v>689</v>
      </c>
      <c r="C6" s="92" t="s">
        <v>770</v>
      </c>
      <c r="E6" s="1">
        <f t="shared" si="3"/>
        <v>95.5</v>
      </c>
      <c r="F6" s="10">
        <f t="shared" si="4"/>
        <v>0.95499999999999996</v>
      </c>
      <c r="G6" s="23"/>
      <c r="H6" s="10">
        <f t="shared" si="5"/>
        <v>0.95499999999999996</v>
      </c>
      <c r="J6" s="1">
        <v>4</v>
      </c>
      <c r="K6" s="1">
        <v>6</v>
      </c>
      <c r="L6" s="1">
        <v>5</v>
      </c>
      <c r="M6" s="1">
        <v>8</v>
      </c>
      <c r="N6" s="1">
        <v>12</v>
      </c>
      <c r="O6" s="1">
        <v>5.5</v>
      </c>
      <c r="P6" s="1">
        <v>2</v>
      </c>
      <c r="Q6" s="1">
        <v>4</v>
      </c>
      <c r="R6" s="1">
        <v>4</v>
      </c>
      <c r="S6" s="1">
        <v>9</v>
      </c>
      <c r="T6" s="1">
        <v>6</v>
      </c>
      <c r="U6" s="1">
        <v>10</v>
      </c>
      <c r="V6" s="1">
        <v>4</v>
      </c>
      <c r="W6" s="1">
        <v>4</v>
      </c>
      <c r="X6" s="1">
        <v>4</v>
      </c>
      <c r="Y6" s="1">
        <v>8</v>
      </c>
      <c r="AA6" s="1">
        <v>50</v>
      </c>
      <c r="AE6" s="95">
        <f t="shared" si="6"/>
        <v>1</v>
      </c>
      <c r="AF6" s="95">
        <f t="shared" si="7"/>
        <v>1</v>
      </c>
      <c r="AG6" s="95">
        <f t="shared" si="8"/>
        <v>1</v>
      </c>
      <c r="AH6" s="95">
        <f t="shared" si="9"/>
        <v>1</v>
      </c>
      <c r="AI6" s="95">
        <f t="shared" si="10"/>
        <v>1</v>
      </c>
      <c r="AJ6" s="95">
        <f t="shared" si="11"/>
        <v>0.91666666666666663</v>
      </c>
      <c r="AK6" s="95">
        <f t="shared" si="12"/>
        <v>1</v>
      </c>
      <c r="AL6" s="95">
        <f t="shared" si="13"/>
        <v>1</v>
      </c>
      <c r="AM6" s="95">
        <f t="shared" si="14"/>
        <v>1</v>
      </c>
      <c r="AN6" s="95">
        <f t="shared" si="15"/>
        <v>1</v>
      </c>
      <c r="AO6" s="95">
        <f t="shared" si="16"/>
        <v>1</v>
      </c>
      <c r="AP6" s="95">
        <f t="shared" si="17"/>
        <v>1</v>
      </c>
      <c r="AQ6" s="95">
        <f t="shared" si="18"/>
        <v>1</v>
      </c>
      <c r="AR6" s="95">
        <f t="shared" si="19"/>
        <v>0.5</v>
      </c>
      <c r="AS6" s="95">
        <f t="shared" si="20"/>
        <v>1</v>
      </c>
      <c r="AT6" s="95">
        <f t="shared" si="21"/>
        <v>1</v>
      </c>
    </row>
    <row r="7" spans="1:46" x14ac:dyDescent="0.25">
      <c r="A7" s="27">
        <v>1</v>
      </c>
      <c r="B7" s="78" t="s">
        <v>690</v>
      </c>
      <c r="C7" s="92" t="s">
        <v>63</v>
      </c>
      <c r="E7" s="1">
        <f t="shared" si="3"/>
        <v>76</v>
      </c>
      <c r="F7" s="10">
        <f t="shared" si="4"/>
        <v>0.76</v>
      </c>
      <c r="G7" s="23"/>
      <c r="H7" s="10">
        <f t="shared" si="5"/>
        <v>0.76</v>
      </c>
      <c r="J7" s="1">
        <v>1</v>
      </c>
      <c r="K7" s="1">
        <v>4</v>
      </c>
      <c r="L7" s="1">
        <v>5</v>
      </c>
      <c r="M7" s="1">
        <v>7</v>
      </c>
      <c r="N7" s="1">
        <v>12</v>
      </c>
      <c r="O7" s="1">
        <v>6</v>
      </c>
      <c r="P7" s="1">
        <v>1</v>
      </c>
      <c r="Q7" s="1">
        <v>4</v>
      </c>
      <c r="R7" s="1">
        <v>4</v>
      </c>
      <c r="S7" s="1">
        <v>5</v>
      </c>
      <c r="T7" s="1">
        <v>6</v>
      </c>
      <c r="U7" s="1">
        <v>4</v>
      </c>
      <c r="V7" s="1">
        <v>4</v>
      </c>
      <c r="W7" s="1">
        <v>3</v>
      </c>
      <c r="X7" s="1">
        <v>4</v>
      </c>
      <c r="Y7" s="1">
        <v>6</v>
      </c>
      <c r="AA7" s="1">
        <v>60</v>
      </c>
      <c r="AE7" s="95">
        <f t="shared" si="6"/>
        <v>0.25</v>
      </c>
      <c r="AF7" s="95">
        <f t="shared" si="7"/>
        <v>0.66666666666666663</v>
      </c>
      <c r="AG7" s="95">
        <f t="shared" si="8"/>
        <v>1</v>
      </c>
      <c r="AH7" s="95">
        <f t="shared" si="9"/>
        <v>0.875</v>
      </c>
      <c r="AI7" s="95">
        <f t="shared" si="10"/>
        <v>1</v>
      </c>
      <c r="AJ7" s="95">
        <f t="shared" si="11"/>
        <v>1</v>
      </c>
      <c r="AK7" s="95">
        <f t="shared" si="12"/>
        <v>0.5</v>
      </c>
      <c r="AL7" s="95">
        <f t="shared" si="13"/>
        <v>1</v>
      </c>
      <c r="AM7" s="95">
        <f t="shared" si="14"/>
        <v>1</v>
      </c>
      <c r="AN7" s="95">
        <f t="shared" si="15"/>
        <v>0.55555555555555558</v>
      </c>
      <c r="AO7" s="95">
        <f t="shared" si="16"/>
        <v>1</v>
      </c>
      <c r="AP7" s="95">
        <f t="shared" si="17"/>
        <v>0.4</v>
      </c>
      <c r="AQ7" s="95">
        <f t="shared" si="18"/>
        <v>1</v>
      </c>
      <c r="AR7" s="95">
        <f t="shared" si="19"/>
        <v>0.375</v>
      </c>
      <c r="AS7" s="95">
        <f t="shared" si="20"/>
        <v>1</v>
      </c>
      <c r="AT7" s="95">
        <f t="shared" si="21"/>
        <v>0.75</v>
      </c>
    </row>
    <row r="8" spans="1:46" x14ac:dyDescent="0.25">
      <c r="A8" s="27">
        <v>1</v>
      </c>
      <c r="B8" s="78" t="s">
        <v>691</v>
      </c>
      <c r="C8" s="92" t="s">
        <v>44</v>
      </c>
      <c r="E8" s="1">
        <f t="shared" si="3"/>
        <v>73</v>
      </c>
      <c r="F8" s="10">
        <f t="shared" si="4"/>
        <v>0.73</v>
      </c>
      <c r="G8" s="23">
        <v>0.11</v>
      </c>
      <c r="H8" s="10">
        <f t="shared" si="5"/>
        <v>0.84</v>
      </c>
      <c r="J8" s="1">
        <v>3</v>
      </c>
      <c r="K8" s="1">
        <v>4</v>
      </c>
      <c r="L8" s="1">
        <v>0</v>
      </c>
      <c r="M8" s="1">
        <v>7</v>
      </c>
      <c r="N8" s="1">
        <v>11</v>
      </c>
      <c r="O8" s="1">
        <v>5.5</v>
      </c>
      <c r="P8" s="1">
        <v>0.5</v>
      </c>
      <c r="Q8" s="1">
        <v>2</v>
      </c>
      <c r="R8" s="1">
        <v>4</v>
      </c>
      <c r="S8" s="1">
        <v>5</v>
      </c>
      <c r="T8" s="1">
        <v>0</v>
      </c>
      <c r="U8" s="1">
        <v>7</v>
      </c>
      <c r="V8" s="1">
        <v>4</v>
      </c>
      <c r="W8" s="1">
        <v>8</v>
      </c>
      <c r="X8" s="1">
        <v>4</v>
      </c>
      <c r="Y8" s="1">
        <v>8</v>
      </c>
      <c r="AA8" s="1">
        <v>70</v>
      </c>
      <c r="AE8" s="95">
        <f t="shared" si="6"/>
        <v>0.75</v>
      </c>
      <c r="AF8" s="95">
        <f t="shared" si="7"/>
        <v>0.66666666666666663</v>
      </c>
      <c r="AG8" s="95">
        <f t="shared" si="8"/>
        <v>0</v>
      </c>
      <c r="AH8" s="95">
        <f t="shared" si="9"/>
        <v>0.875</v>
      </c>
      <c r="AI8" s="95">
        <f t="shared" si="10"/>
        <v>0.91666666666666663</v>
      </c>
      <c r="AJ8" s="95">
        <f t="shared" si="11"/>
        <v>0.91666666666666663</v>
      </c>
      <c r="AK8" s="95">
        <f t="shared" si="12"/>
        <v>0.25</v>
      </c>
      <c r="AL8" s="95">
        <f t="shared" si="13"/>
        <v>0.5</v>
      </c>
      <c r="AM8" s="95">
        <f t="shared" si="14"/>
        <v>1</v>
      </c>
      <c r="AN8" s="95">
        <f t="shared" si="15"/>
        <v>0.55555555555555558</v>
      </c>
      <c r="AO8" s="95">
        <f t="shared" si="16"/>
        <v>0</v>
      </c>
      <c r="AP8" s="95">
        <f t="shared" si="17"/>
        <v>0.7</v>
      </c>
      <c r="AQ8" s="95">
        <f t="shared" si="18"/>
        <v>1</v>
      </c>
      <c r="AR8" s="95">
        <f t="shared" si="19"/>
        <v>1</v>
      </c>
      <c r="AS8" s="95">
        <f t="shared" si="20"/>
        <v>1</v>
      </c>
      <c r="AT8" s="95">
        <f t="shared" si="21"/>
        <v>1</v>
      </c>
    </row>
    <row r="9" spans="1:46" x14ac:dyDescent="0.25">
      <c r="A9" s="27">
        <v>1</v>
      </c>
      <c r="B9" s="78" t="s">
        <v>692</v>
      </c>
      <c r="C9" s="92" t="s">
        <v>183</v>
      </c>
      <c r="E9" s="1">
        <f t="shared" si="3"/>
        <v>80.5</v>
      </c>
      <c r="F9" s="10">
        <f t="shared" si="4"/>
        <v>0.80500000000000005</v>
      </c>
      <c r="G9" s="23">
        <v>0.1</v>
      </c>
      <c r="H9" s="10">
        <f t="shared" si="5"/>
        <v>0.90500000000000003</v>
      </c>
      <c r="J9" s="1">
        <v>2</v>
      </c>
      <c r="K9" s="1">
        <v>6</v>
      </c>
      <c r="L9" s="1">
        <v>4</v>
      </c>
      <c r="M9" s="1">
        <v>7</v>
      </c>
      <c r="N9" s="1">
        <v>12</v>
      </c>
      <c r="O9" s="1">
        <v>6</v>
      </c>
      <c r="P9" s="1">
        <v>0</v>
      </c>
      <c r="Q9" s="1">
        <v>2</v>
      </c>
      <c r="R9" s="1">
        <v>4</v>
      </c>
      <c r="S9" s="1">
        <v>5</v>
      </c>
      <c r="T9" s="1">
        <v>0</v>
      </c>
      <c r="U9" s="1">
        <v>9.5</v>
      </c>
      <c r="V9" s="1">
        <v>4</v>
      </c>
      <c r="W9" s="1">
        <v>8</v>
      </c>
      <c r="X9" s="1">
        <v>4</v>
      </c>
      <c r="Y9" s="1">
        <v>7</v>
      </c>
      <c r="AA9" s="1">
        <v>50</v>
      </c>
      <c r="AE9" s="95">
        <f t="shared" si="6"/>
        <v>0.5</v>
      </c>
      <c r="AF9" s="95">
        <f t="shared" si="7"/>
        <v>1</v>
      </c>
      <c r="AG9" s="95">
        <f t="shared" si="8"/>
        <v>0.8</v>
      </c>
      <c r="AH9" s="95">
        <f t="shared" si="9"/>
        <v>0.875</v>
      </c>
      <c r="AI9" s="95">
        <f t="shared" si="10"/>
        <v>1</v>
      </c>
      <c r="AJ9" s="95">
        <f t="shared" si="11"/>
        <v>1</v>
      </c>
      <c r="AK9" s="95">
        <f t="shared" si="12"/>
        <v>0</v>
      </c>
      <c r="AL9" s="95">
        <f t="shared" si="13"/>
        <v>0.5</v>
      </c>
      <c r="AM9" s="95">
        <f t="shared" si="14"/>
        <v>1</v>
      </c>
      <c r="AN9" s="95">
        <f t="shared" si="15"/>
        <v>0.55555555555555558</v>
      </c>
      <c r="AO9" s="95">
        <f t="shared" si="16"/>
        <v>0</v>
      </c>
      <c r="AP9" s="95">
        <f t="shared" si="17"/>
        <v>0.95</v>
      </c>
      <c r="AQ9" s="95">
        <f t="shared" si="18"/>
        <v>1</v>
      </c>
      <c r="AR9" s="95">
        <f t="shared" si="19"/>
        <v>1</v>
      </c>
      <c r="AS9" s="95">
        <f t="shared" si="20"/>
        <v>1</v>
      </c>
      <c r="AT9" s="95">
        <f t="shared" si="21"/>
        <v>0.875</v>
      </c>
    </row>
    <row r="10" spans="1:46" x14ac:dyDescent="0.25">
      <c r="A10" s="27">
        <v>1</v>
      </c>
      <c r="B10" s="78" t="s">
        <v>693</v>
      </c>
      <c r="C10" s="92" t="s">
        <v>199</v>
      </c>
      <c r="E10" s="1">
        <f t="shared" si="3"/>
        <v>89</v>
      </c>
      <c r="F10" s="10">
        <f t="shared" si="4"/>
        <v>0.89</v>
      </c>
      <c r="G10" s="23"/>
      <c r="H10" s="10">
        <f t="shared" si="5"/>
        <v>0.89</v>
      </c>
      <c r="J10" s="1">
        <v>4</v>
      </c>
      <c r="K10" s="1">
        <v>6</v>
      </c>
      <c r="L10" s="1">
        <v>3</v>
      </c>
      <c r="M10" s="1">
        <v>7</v>
      </c>
      <c r="N10" s="1">
        <v>12</v>
      </c>
      <c r="O10" s="1">
        <v>6</v>
      </c>
      <c r="P10" s="1">
        <v>1.5</v>
      </c>
      <c r="Q10" s="1">
        <v>2</v>
      </c>
      <c r="R10" s="1">
        <v>4</v>
      </c>
      <c r="S10" s="1">
        <v>6</v>
      </c>
      <c r="T10" s="1">
        <v>6</v>
      </c>
      <c r="U10" s="1">
        <v>9.5</v>
      </c>
      <c r="V10" s="1">
        <v>4</v>
      </c>
      <c r="W10" s="1">
        <v>6</v>
      </c>
      <c r="X10" s="1">
        <v>4</v>
      </c>
      <c r="Y10" s="1">
        <v>8</v>
      </c>
      <c r="AA10" s="1">
        <v>50</v>
      </c>
      <c r="AE10" s="95">
        <f t="shared" si="6"/>
        <v>1</v>
      </c>
      <c r="AF10" s="95">
        <f t="shared" si="7"/>
        <v>1</v>
      </c>
      <c r="AG10" s="95">
        <f t="shared" si="8"/>
        <v>0.6</v>
      </c>
      <c r="AH10" s="95">
        <f t="shared" si="9"/>
        <v>0.875</v>
      </c>
      <c r="AI10" s="95">
        <f t="shared" si="10"/>
        <v>1</v>
      </c>
      <c r="AJ10" s="95">
        <f t="shared" si="11"/>
        <v>1</v>
      </c>
      <c r="AK10" s="95">
        <f t="shared" si="12"/>
        <v>0.75</v>
      </c>
      <c r="AL10" s="95">
        <f t="shared" si="13"/>
        <v>0.5</v>
      </c>
      <c r="AM10" s="95">
        <f t="shared" si="14"/>
        <v>1</v>
      </c>
      <c r="AN10" s="95">
        <f t="shared" si="15"/>
        <v>0.66666666666666663</v>
      </c>
      <c r="AO10" s="95">
        <f t="shared" si="16"/>
        <v>1</v>
      </c>
      <c r="AP10" s="95">
        <f t="shared" si="17"/>
        <v>0.95</v>
      </c>
      <c r="AQ10" s="95">
        <f t="shared" si="18"/>
        <v>1</v>
      </c>
      <c r="AR10" s="95">
        <f t="shared" si="19"/>
        <v>0.75</v>
      </c>
      <c r="AS10" s="95">
        <f t="shared" si="20"/>
        <v>1</v>
      </c>
      <c r="AT10" s="95">
        <f t="shared" si="21"/>
        <v>1</v>
      </c>
    </row>
    <row r="11" spans="1:46" x14ac:dyDescent="0.25">
      <c r="A11" s="27">
        <v>1</v>
      </c>
      <c r="B11" s="78" t="s">
        <v>694</v>
      </c>
      <c r="C11" s="92" t="s">
        <v>813</v>
      </c>
      <c r="E11" s="1">
        <f t="shared" si="3"/>
        <v>92.5</v>
      </c>
      <c r="F11" s="10">
        <f t="shared" si="4"/>
        <v>0.92500000000000004</v>
      </c>
      <c r="G11" s="23">
        <v>7.4999999999999997E-2</v>
      </c>
      <c r="H11" s="10">
        <f t="shared" si="5"/>
        <v>1</v>
      </c>
      <c r="J11" s="1">
        <v>4</v>
      </c>
      <c r="K11" s="1">
        <v>4</v>
      </c>
      <c r="L11" s="1">
        <v>5</v>
      </c>
      <c r="M11" s="1">
        <v>6</v>
      </c>
      <c r="N11" s="1">
        <v>12</v>
      </c>
      <c r="O11" s="1">
        <v>4</v>
      </c>
      <c r="P11" s="1">
        <v>1</v>
      </c>
      <c r="Q11" s="1">
        <v>4</v>
      </c>
      <c r="R11" s="1">
        <v>4</v>
      </c>
      <c r="S11" s="1">
        <v>9</v>
      </c>
      <c r="T11" s="1">
        <v>6</v>
      </c>
      <c r="U11" s="1">
        <v>9.5</v>
      </c>
      <c r="V11" s="1">
        <v>4</v>
      </c>
      <c r="W11" s="1">
        <v>8</v>
      </c>
      <c r="X11" s="1">
        <v>4</v>
      </c>
      <c r="Y11" s="1">
        <v>8</v>
      </c>
      <c r="AA11" s="1">
        <v>50</v>
      </c>
      <c r="AE11" s="95">
        <f t="shared" si="6"/>
        <v>1</v>
      </c>
      <c r="AF11" s="95">
        <f t="shared" si="7"/>
        <v>0.66666666666666663</v>
      </c>
      <c r="AG11" s="95">
        <f t="shared" si="8"/>
        <v>1</v>
      </c>
      <c r="AH11" s="95">
        <f t="shared" si="9"/>
        <v>0.75</v>
      </c>
      <c r="AI11" s="95">
        <f t="shared" si="10"/>
        <v>1</v>
      </c>
      <c r="AJ11" s="95">
        <f t="shared" si="11"/>
        <v>0.66666666666666663</v>
      </c>
      <c r="AK11" s="95">
        <f t="shared" si="12"/>
        <v>0.5</v>
      </c>
      <c r="AL11" s="95">
        <f t="shared" si="13"/>
        <v>1</v>
      </c>
      <c r="AM11" s="95">
        <f t="shared" si="14"/>
        <v>1</v>
      </c>
      <c r="AN11" s="95">
        <f t="shared" si="15"/>
        <v>1</v>
      </c>
      <c r="AO11" s="95">
        <f t="shared" si="16"/>
        <v>1</v>
      </c>
      <c r="AP11" s="95">
        <f t="shared" si="17"/>
        <v>0.95</v>
      </c>
      <c r="AQ11" s="95">
        <f t="shared" si="18"/>
        <v>1</v>
      </c>
      <c r="AR11" s="95">
        <f t="shared" si="19"/>
        <v>1</v>
      </c>
      <c r="AS11" s="95">
        <f t="shared" si="20"/>
        <v>1</v>
      </c>
      <c r="AT11" s="95">
        <f t="shared" si="21"/>
        <v>1</v>
      </c>
    </row>
    <row r="12" spans="1:46" x14ac:dyDescent="0.25">
      <c r="A12" s="27">
        <v>1</v>
      </c>
      <c r="B12" s="78" t="s">
        <v>695</v>
      </c>
      <c r="C12" s="92" t="s">
        <v>696</v>
      </c>
      <c r="E12" s="1">
        <f t="shared" si="3"/>
        <v>90.5</v>
      </c>
      <c r="F12" s="10">
        <f t="shared" si="4"/>
        <v>0.90500000000000003</v>
      </c>
      <c r="G12" s="23">
        <v>9.5000000000000001E-2</v>
      </c>
      <c r="H12" s="10">
        <f t="shared" si="5"/>
        <v>1</v>
      </c>
      <c r="J12" s="1">
        <v>4</v>
      </c>
      <c r="K12" s="1">
        <v>6</v>
      </c>
      <c r="L12" s="1">
        <v>5</v>
      </c>
      <c r="M12" s="1">
        <v>6</v>
      </c>
      <c r="N12" s="1">
        <v>12</v>
      </c>
      <c r="O12" s="1">
        <v>6</v>
      </c>
      <c r="P12" s="1">
        <v>2</v>
      </c>
      <c r="Q12" s="1">
        <v>0</v>
      </c>
      <c r="R12" s="1">
        <v>4</v>
      </c>
      <c r="S12" s="1">
        <v>8</v>
      </c>
      <c r="T12" s="1">
        <v>4</v>
      </c>
      <c r="U12" s="1">
        <v>9.5</v>
      </c>
      <c r="V12" s="1">
        <v>4</v>
      </c>
      <c r="W12" s="1">
        <v>8</v>
      </c>
      <c r="X12" s="1">
        <v>4</v>
      </c>
      <c r="Y12" s="1">
        <v>8</v>
      </c>
      <c r="AA12" s="1">
        <v>50</v>
      </c>
      <c r="AE12" s="95">
        <f t="shared" si="6"/>
        <v>1</v>
      </c>
      <c r="AF12" s="95">
        <f t="shared" si="7"/>
        <v>1</v>
      </c>
      <c r="AG12" s="95">
        <f t="shared" si="8"/>
        <v>1</v>
      </c>
      <c r="AH12" s="95">
        <f t="shared" si="9"/>
        <v>0.75</v>
      </c>
      <c r="AI12" s="95">
        <f t="shared" si="10"/>
        <v>1</v>
      </c>
      <c r="AJ12" s="95">
        <f t="shared" si="11"/>
        <v>1</v>
      </c>
      <c r="AK12" s="95">
        <f t="shared" si="12"/>
        <v>1</v>
      </c>
      <c r="AL12" s="95">
        <f t="shared" si="13"/>
        <v>0</v>
      </c>
      <c r="AM12" s="95">
        <f t="shared" si="14"/>
        <v>1</v>
      </c>
      <c r="AN12" s="95">
        <f t="shared" si="15"/>
        <v>0.88888888888888884</v>
      </c>
      <c r="AO12" s="95">
        <f t="shared" si="16"/>
        <v>0.66666666666666663</v>
      </c>
      <c r="AP12" s="95">
        <f t="shared" si="17"/>
        <v>0.95</v>
      </c>
      <c r="AQ12" s="95">
        <f t="shared" si="18"/>
        <v>1</v>
      </c>
      <c r="AR12" s="95">
        <f t="shared" si="19"/>
        <v>1</v>
      </c>
      <c r="AS12" s="95">
        <f t="shared" si="20"/>
        <v>1</v>
      </c>
      <c r="AT12" s="95">
        <f t="shared" si="21"/>
        <v>1</v>
      </c>
    </row>
    <row r="13" spans="1:46" x14ac:dyDescent="0.25">
      <c r="A13" s="27">
        <v>1</v>
      </c>
      <c r="B13" s="78" t="s">
        <v>697</v>
      </c>
      <c r="C13" s="92" t="s">
        <v>698</v>
      </c>
      <c r="E13" s="1">
        <f t="shared" si="3"/>
        <v>58</v>
      </c>
      <c r="F13" s="10">
        <f t="shared" si="4"/>
        <v>0.57999999999999996</v>
      </c>
      <c r="G13" s="23"/>
      <c r="H13" s="10">
        <f t="shared" si="5"/>
        <v>0.57999999999999996</v>
      </c>
      <c r="J13" s="1">
        <v>3</v>
      </c>
      <c r="K13" s="1">
        <v>6</v>
      </c>
      <c r="L13" s="1">
        <v>0</v>
      </c>
      <c r="M13" s="1">
        <v>4</v>
      </c>
      <c r="N13" s="1">
        <v>4</v>
      </c>
      <c r="O13" s="1">
        <v>4</v>
      </c>
      <c r="P13" s="1">
        <v>0</v>
      </c>
      <c r="Q13" s="1">
        <v>0</v>
      </c>
      <c r="R13" s="1">
        <v>4</v>
      </c>
      <c r="S13" s="1">
        <v>5</v>
      </c>
      <c r="T13" s="1">
        <v>4</v>
      </c>
      <c r="U13" s="1">
        <v>6</v>
      </c>
      <c r="V13" s="1">
        <v>4</v>
      </c>
      <c r="W13" s="1">
        <v>5</v>
      </c>
      <c r="X13" s="1">
        <v>4</v>
      </c>
      <c r="Y13" s="1">
        <v>5</v>
      </c>
      <c r="AA13" s="1">
        <v>75</v>
      </c>
      <c r="AC13" s="94" t="s">
        <v>854</v>
      </c>
      <c r="AE13" s="95">
        <f t="shared" si="6"/>
        <v>0.75</v>
      </c>
      <c r="AF13" s="95">
        <f t="shared" si="7"/>
        <v>1</v>
      </c>
      <c r="AG13" s="95">
        <f t="shared" si="8"/>
        <v>0</v>
      </c>
      <c r="AH13" s="95">
        <f t="shared" si="9"/>
        <v>0.5</v>
      </c>
      <c r="AI13" s="95">
        <f t="shared" si="10"/>
        <v>0.33333333333333331</v>
      </c>
      <c r="AJ13" s="95">
        <f t="shared" si="11"/>
        <v>0.66666666666666663</v>
      </c>
      <c r="AK13" s="95">
        <f t="shared" si="12"/>
        <v>0</v>
      </c>
      <c r="AL13" s="95">
        <f t="shared" si="13"/>
        <v>0</v>
      </c>
      <c r="AM13" s="95">
        <f t="shared" si="14"/>
        <v>1</v>
      </c>
      <c r="AN13" s="95">
        <f t="shared" si="15"/>
        <v>0.55555555555555558</v>
      </c>
      <c r="AO13" s="95">
        <f t="shared" si="16"/>
        <v>0.66666666666666663</v>
      </c>
      <c r="AP13" s="95">
        <f t="shared" si="17"/>
        <v>0.6</v>
      </c>
      <c r="AQ13" s="95">
        <f t="shared" si="18"/>
        <v>1</v>
      </c>
      <c r="AR13" s="95">
        <f t="shared" si="19"/>
        <v>0.625</v>
      </c>
      <c r="AS13" s="95">
        <f t="shared" si="20"/>
        <v>1</v>
      </c>
      <c r="AT13" s="95">
        <f t="shared" si="21"/>
        <v>0.625</v>
      </c>
    </row>
    <row r="14" spans="1:46" x14ac:dyDescent="0.25">
      <c r="A14" s="27">
        <v>1</v>
      </c>
      <c r="B14" s="78" t="s">
        <v>699</v>
      </c>
      <c r="C14" s="92" t="s">
        <v>622</v>
      </c>
      <c r="E14" s="1">
        <f t="shared" si="3"/>
        <v>95</v>
      </c>
      <c r="F14" s="10">
        <f t="shared" si="4"/>
        <v>0.95</v>
      </c>
      <c r="G14" s="23"/>
      <c r="H14" s="10">
        <f t="shared" si="5"/>
        <v>0.95</v>
      </c>
      <c r="J14" s="1">
        <v>4</v>
      </c>
      <c r="K14" s="1">
        <v>6</v>
      </c>
      <c r="L14" s="1">
        <v>5</v>
      </c>
      <c r="M14" s="1">
        <v>7</v>
      </c>
      <c r="N14" s="1">
        <v>12</v>
      </c>
      <c r="O14" s="1">
        <v>6</v>
      </c>
      <c r="P14" s="1">
        <v>2</v>
      </c>
      <c r="Q14" s="1">
        <v>0</v>
      </c>
      <c r="R14" s="1">
        <v>4</v>
      </c>
      <c r="S14" s="1">
        <v>9</v>
      </c>
      <c r="T14" s="1">
        <v>6</v>
      </c>
      <c r="U14" s="1">
        <v>10</v>
      </c>
      <c r="V14" s="1">
        <v>4</v>
      </c>
      <c r="W14" s="1">
        <v>8</v>
      </c>
      <c r="X14" s="1">
        <v>4</v>
      </c>
      <c r="Y14" s="1">
        <v>8</v>
      </c>
      <c r="AA14" s="1">
        <v>50</v>
      </c>
      <c r="AE14" s="95">
        <f t="shared" si="6"/>
        <v>1</v>
      </c>
      <c r="AF14" s="95">
        <f t="shared" si="7"/>
        <v>1</v>
      </c>
      <c r="AG14" s="95">
        <f t="shared" si="8"/>
        <v>1</v>
      </c>
      <c r="AH14" s="95">
        <f t="shared" si="9"/>
        <v>0.875</v>
      </c>
      <c r="AI14" s="95">
        <f t="shared" si="10"/>
        <v>1</v>
      </c>
      <c r="AJ14" s="95">
        <f t="shared" si="11"/>
        <v>1</v>
      </c>
      <c r="AK14" s="95">
        <f t="shared" si="12"/>
        <v>1</v>
      </c>
      <c r="AL14" s="95">
        <f t="shared" si="13"/>
        <v>0</v>
      </c>
      <c r="AM14" s="95">
        <f t="shared" si="14"/>
        <v>1</v>
      </c>
      <c r="AN14" s="95">
        <f t="shared" si="15"/>
        <v>1</v>
      </c>
      <c r="AO14" s="95">
        <f t="shared" si="16"/>
        <v>1</v>
      </c>
      <c r="AP14" s="95">
        <f t="shared" si="17"/>
        <v>1</v>
      </c>
      <c r="AQ14" s="95">
        <f t="shared" si="18"/>
        <v>1</v>
      </c>
      <c r="AR14" s="95">
        <f t="shared" si="19"/>
        <v>1</v>
      </c>
      <c r="AS14" s="95">
        <f t="shared" si="20"/>
        <v>1</v>
      </c>
      <c r="AT14" s="95">
        <f t="shared" si="21"/>
        <v>1</v>
      </c>
    </row>
    <row r="15" spans="1:46" s="93" customFormat="1" x14ac:dyDescent="0.25">
      <c r="A15" s="93">
        <v>1</v>
      </c>
      <c r="B15" s="93" t="s">
        <v>833</v>
      </c>
      <c r="C15" s="93" t="s">
        <v>173</v>
      </c>
      <c r="G15" s="97"/>
      <c r="AE15" s="96"/>
      <c r="AF15" s="96"/>
      <c r="AG15" s="96"/>
      <c r="AH15" s="96"/>
      <c r="AI15" s="96"/>
      <c r="AJ15" s="96"/>
      <c r="AK15" s="96"/>
      <c r="AL15" s="96"/>
      <c r="AM15" s="96"/>
      <c r="AN15" s="96"/>
      <c r="AO15" s="96"/>
      <c r="AP15" s="96"/>
      <c r="AQ15" s="96"/>
      <c r="AR15" s="96"/>
      <c r="AS15" s="96"/>
      <c r="AT15" s="96"/>
    </row>
    <row r="16" spans="1:46" x14ac:dyDescent="0.25">
      <c r="A16" s="27">
        <v>1</v>
      </c>
      <c r="B16" s="78" t="s">
        <v>700</v>
      </c>
      <c r="C16" s="92" t="s">
        <v>701</v>
      </c>
      <c r="E16" s="1">
        <f t="shared" si="3"/>
        <v>46</v>
      </c>
      <c r="F16" s="10">
        <f t="shared" si="4"/>
        <v>0.46</v>
      </c>
      <c r="G16" s="23">
        <v>0.02</v>
      </c>
      <c r="H16" s="10">
        <f t="shared" ref="H16:H32" si="22">F16+G16</f>
        <v>0.48000000000000004</v>
      </c>
      <c r="J16" s="1">
        <v>0</v>
      </c>
      <c r="K16" s="1">
        <v>2</v>
      </c>
      <c r="L16" s="1">
        <v>0</v>
      </c>
      <c r="M16" s="1">
        <v>7</v>
      </c>
      <c r="N16" s="1">
        <v>12</v>
      </c>
      <c r="O16" s="1">
        <v>5</v>
      </c>
      <c r="P16" s="1">
        <v>0</v>
      </c>
      <c r="Q16" s="1">
        <v>0</v>
      </c>
      <c r="R16" s="1">
        <v>0</v>
      </c>
      <c r="S16" s="1">
        <v>4</v>
      </c>
      <c r="T16" s="1">
        <v>0</v>
      </c>
      <c r="U16" s="1">
        <v>0</v>
      </c>
      <c r="V16" s="1">
        <v>4</v>
      </c>
      <c r="W16" s="1">
        <v>0</v>
      </c>
      <c r="X16" s="1">
        <v>4</v>
      </c>
      <c r="Y16" s="1">
        <v>8</v>
      </c>
      <c r="AC16" s="94" t="s">
        <v>855</v>
      </c>
      <c r="AE16" s="95">
        <f t="shared" ref="AE16:AE32" si="23">J16/J$2</f>
        <v>0</v>
      </c>
      <c r="AF16" s="95">
        <f t="shared" ref="AF16:AF32" si="24">K16/K$2</f>
        <v>0.33333333333333331</v>
      </c>
      <c r="AG16" s="95">
        <f t="shared" ref="AG16:AG32" si="25">L16/L$2</f>
        <v>0</v>
      </c>
      <c r="AH16" s="95">
        <f t="shared" ref="AH16:AH32" si="26">M16/M$2</f>
        <v>0.875</v>
      </c>
      <c r="AI16" s="95">
        <f t="shared" ref="AI16:AI32" si="27">N16/N$2</f>
        <v>1</v>
      </c>
      <c r="AJ16" s="95">
        <f t="shared" ref="AJ16:AJ32" si="28">O16/O$2</f>
        <v>0.83333333333333337</v>
      </c>
      <c r="AK16" s="95">
        <f t="shared" ref="AK16:AK32" si="29">P16/P$2</f>
        <v>0</v>
      </c>
      <c r="AL16" s="95">
        <f t="shared" ref="AL16:AL32" si="30">Q16/Q$2</f>
        <v>0</v>
      </c>
      <c r="AM16" s="95">
        <f t="shared" ref="AM16:AM32" si="31">R16/R$2</f>
        <v>0</v>
      </c>
      <c r="AN16" s="95">
        <f t="shared" ref="AN16:AN32" si="32">S16/S$2</f>
        <v>0.44444444444444442</v>
      </c>
      <c r="AO16" s="95">
        <f t="shared" ref="AO16:AO32" si="33">T16/T$2</f>
        <v>0</v>
      </c>
      <c r="AP16" s="95">
        <f t="shared" ref="AP16:AP32" si="34">U16/U$2</f>
        <v>0</v>
      </c>
      <c r="AQ16" s="95">
        <f t="shared" ref="AQ16:AQ32" si="35">V16/V$2</f>
        <v>1</v>
      </c>
      <c r="AR16" s="95">
        <f t="shared" ref="AR16:AR32" si="36">W16/W$2</f>
        <v>0</v>
      </c>
      <c r="AS16" s="95">
        <f t="shared" ref="AS16:AS32" si="37">X16/X$2</f>
        <v>1</v>
      </c>
      <c r="AT16" s="95">
        <f t="shared" ref="AT16:AT32" si="38">Y16/Y$2</f>
        <v>1</v>
      </c>
    </row>
    <row r="17" spans="1:46" x14ac:dyDescent="0.25">
      <c r="A17" s="27">
        <v>1</v>
      </c>
      <c r="B17" s="78" t="s">
        <v>702</v>
      </c>
      <c r="C17" s="92" t="s">
        <v>703</v>
      </c>
      <c r="E17" s="1">
        <f t="shared" si="3"/>
        <v>88</v>
      </c>
      <c r="F17" s="10">
        <f t="shared" si="4"/>
        <v>0.88</v>
      </c>
      <c r="G17" s="23"/>
      <c r="H17" s="10">
        <f t="shared" si="22"/>
        <v>0.88</v>
      </c>
      <c r="J17" s="1">
        <v>4</v>
      </c>
      <c r="K17" s="1">
        <v>6</v>
      </c>
      <c r="L17" s="1">
        <v>4</v>
      </c>
      <c r="M17" s="1">
        <v>8</v>
      </c>
      <c r="N17" s="1">
        <v>12</v>
      </c>
      <c r="O17" s="1">
        <v>5</v>
      </c>
      <c r="P17" s="1">
        <v>0</v>
      </c>
      <c r="Q17" s="1">
        <v>4</v>
      </c>
      <c r="R17" s="1">
        <v>4</v>
      </c>
      <c r="S17" s="1">
        <v>5</v>
      </c>
      <c r="T17" s="1">
        <v>4</v>
      </c>
      <c r="U17" s="1">
        <v>8</v>
      </c>
      <c r="V17" s="1">
        <v>4</v>
      </c>
      <c r="W17" s="1">
        <v>8</v>
      </c>
      <c r="X17" s="1">
        <v>4</v>
      </c>
      <c r="Y17" s="1">
        <v>8</v>
      </c>
      <c r="AA17" s="1">
        <v>65</v>
      </c>
      <c r="AE17" s="95">
        <f t="shared" si="23"/>
        <v>1</v>
      </c>
      <c r="AF17" s="95">
        <f t="shared" si="24"/>
        <v>1</v>
      </c>
      <c r="AG17" s="95">
        <f t="shared" si="25"/>
        <v>0.8</v>
      </c>
      <c r="AH17" s="95">
        <f t="shared" si="26"/>
        <v>1</v>
      </c>
      <c r="AI17" s="95">
        <f t="shared" si="27"/>
        <v>1</v>
      </c>
      <c r="AJ17" s="95">
        <f t="shared" si="28"/>
        <v>0.83333333333333337</v>
      </c>
      <c r="AK17" s="95">
        <f t="shared" si="29"/>
        <v>0</v>
      </c>
      <c r="AL17" s="95">
        <f t="shared" si="30"/>
        <v>1</v>
      </c>
      <c r="AM17" s="95">
        <f t="shared" si="31"/>
        <v>1</v>
      </c>
      <c r="AN17" s="95">
        <f t="shared" si="32"/>
        <v>0.55555555555555558</v>
      </c>
      <c r="AO17" s="95">
        <f t="shared" si="33"/>
        <v>0.66666666666666663</v>
      </c>
      <c r="AP17" s="95">
        <f t="shared" si="34"/>
        <v>0.8</v>
      </c>
      <c r="AQ17" s="95">
        <f t="shared" si="35"/>
        <v>1</v>
      </c>
      <c r="AR17" s="95">
        <f t="shared" si="36"/>
        <v>1</v>
      </c>
      <c r="AS17" s="95">
        <f t="shared" si="37"/>
        <v>1</v>
      </c>
      <c r="AT17" s="95">
        <f t="shared" si="38"/>
        <v>1</v>
      </c>
    </row>
    <row r="18" spans="1:46" x14ac:dyDescent="0.25">
      <c r="A18" s="27">
        <v>1</v>
      </c>
      <c r="B18" s="78" t="s">
        <v>704</v>
      </c>
      <c r="C18" s="92" t="s">
        <v>531</v>
      </c>
      <c r="E18" s="1">
        <f t="shared" si="3"/>
        <v>90.5</v>
      </c>
      <c r="F18" s="10">
        <f t="shared" si="4"/>
        <v>0.90500000000000003</v>
      </c>
      <c r="G18" s="23"/>
      <c r="H18" s="10">
        <f t="shared" si="22"/>
        <v>0.90500000000000003</v>
      </c>
      <c r="J18" s="1">
        <v>4</v>
      </c>
      <c r="K18" s="1">
        <v>6</v>
      </c>
      <c r="L18" s="1">
        <v>4</v>
      </c>
      <c r="M18" s="1">
        <v>7</v>
      </c>
      <c r="N18" s="1">
        <v>12</v>
      </c>
      <c r="O18" s="1">
        <v>6</v>
      </c>
      <c r="P18" s="1">
        <v>2</v>
      </c>
      <c r="Q18" s="1">
        <v>4</v>
      </c>
      <c r="R18" s="1">
        <v>4</v>
      </c>
      <c r="S18" s="1">
        <v>6</v>
      </c>
      <c r="T18" s="1">
        <v>5</v>
      </c>
      <c r="U18" s="1">
        <v>9.5</v>
      </c>
      <c r="V18" s="1">
        <v>4</v>
      </c>
      <c r="W18" s="1">
        <v>5</v>
      </c>
      <c r="X18" s="1">
        <v>4</v>
      </c>
      <c r="Y18" s="1">
        <v>8</v>
      </c>
      <c r="AA18" s="1">
        <v>50</v>
      </c>
      <c r="AE18" s="95">
        <f t="shared" si="23"/>
        <v>1</v>
      </c>
      <c r="AF18" s="95">
        <f t="shared" si="24"/>
        <v>1</v>
      </c>
      <c r="AG18" s="95">
        <f t="shared" si="25"/>
        <v>0.8</v>
      </c>
      <c r="AH18" s="95">
        <f t="shared" si="26"/>
        <v>0.875</v>
      </c>
      <c r="AI18" s="95">
        <f t="shared" si="27"/>
        <v>1</v>
      </c>
      <c r="AJ18" s="95">
        <f t="shared" si="28"/>
        <v>1</v>
      </c>
      <c r="AK18" s="95">
        <f t="shared" si="29"/>
        <v>1</v>
      </c>
      <c r="AL18" s="95">
        <f t="shared" si="30"/>
        <v>1</v>
      </c>
      <c r="AM18" s="95">
        <f t="shared" si="31"/>
        <v>1</v>
      </c>
      <c r="AN18" s="95">
        <f t="shared" si="32"/>
        <v>0.66666666666666663</v>
      </c>
      <c r="AO18" s="95">
        <f t="shared" si="33"/>
        <v>0.83333333333333337</v>
      </c>
      <c r="AP18" s="95">
        <f t="shared" si="34"/>
        <v>0.95</v>
      </c>
      <c r="AQ18" s="95">
        <f t="shared" si="35"/>
        <v>1</v>
      </c>
      <c r="AR18" s="95">
        <f t="shared" si="36"/>
        <v>0.625</v>
      </c>
      <c r="AS18" s="95">
        <f t="shared" si="37"/>
        <v>1</v>
      </c>
      <c r="AT18" s="95">
        <f t="shared" si="38"/>
        <v>1</v>
      </c>
    </row>
    <row r="19" spans="1:46" x14ac:dyDescent="0.25">
      <c r="A19" s="27">
        <v>1</v>
      </c>
      <c r="B19" s="78" t="s">
        <v>705</v>
      </c>
      <c r="C19" s="92" t="s">
        <v>706</v>
      </c>
      <c r="E19" s="1">
        <f t="shared" si="3"/>
        <v>87.5</v>
      </c>
      <c r="F19" s="10">
        <f t="shared" si="4"/>
        <v>0.875</v>
      </c>
      <c r="G19" s="23">
        <v>0.125</v>
      </c>
      <c r="H19" s="10">
        <f t="shared" si="22"/>
        <v>1</v>
      </c>
      <c r="J19" s="1">
        <v>4</v>
      </c>
      <c r="K19" s="1">
        <v>6</v>
      </c>
      <c r="L19" s="1">
        <v>4</v>
      </c>
      <c r="M19" s="1">
        <v>8</v>
      </c>
      <c r="N19" s="1">
        <v>11</v>
      </c>
      <c r="O19" s="1">
        <v>3</v>
      </c>
      <c r="P19" s="1">
        <v>2</v>
      </c>
      <c r="Q19" s="1">
        <v>2</v>
      </c>
      <c r="R19" s="1">
        <v>4</v>
      </c>
      <c r="S19" s="1">
        <v>8</v>
      </c>
      <c r="T19" s="1">
        <v>5</v>
      </c>
      <c r="U19" s="1">
        <v>7.5</v>
      </c>
      <c r="V19" s="1">
        <v>4</v>
      </c>
      <c r="W19" s="1">
        <v>8</v>
      </c>
      <c r="X19" s="1">
        <v>4</v>
      </c>
      <c r="Y19" s="1">
        <v>7</v>
      </c>
      <c r="AA19" s="1">
        <v>60</v>
      </c>
      <c r="AE19" s="95">
        <f t="shared" si="23"/>
        <v>1</v>
      </c>
      <c r="AF19" s="95">
        <f t="shared" si="24"/>
        <v>1</v>
      </c>
      <c r="AG19" s="95">
        <f t="shared" si="25"/>
        <v>0.8</v>
      </c>
      <c r="AH19" s="95">
        <f t="shared" si="26"/>
        <v>1</v>
      </c>
      <c r="AI19" s="95">
        <f t="shared" si="27"/>
        <v>0.91666666666666663</v>
      </c>
      <c r="AJ19" s="95">
        <f t="shared" si="28"/>
        <v>0.5</v>
      </c>
      <c r="AK19" s="95">
        <f t="shared" si="29"/>
        <v>1</v>
      </c>
      <c r="AL19" s="95">
        <f t="shared" si="30"/>
        <v>0.5</v>
      </c>
      <c r="AM19" s="95">
        <f t="shared" si="31"/>
        <v>1</v>
      </c>
      <c r="AN19" s="95">
        <f t="shared" si="32"/>
        <v>0.88888888888888884</v>
      </c>
      <c r="AO19" s="95">
        <f t="shared" si="33"/>
        <v>0.83333333333333337</v>
      </c>
      <c r="AP19" s="95">
        <f t="shared" si="34"/>
        <v>0.75</v>
      </c>
      <c r="AQ19" s="95">
        <f t="shared" si="35"/>
        <v>1</v>
      </c>
      <c r="AR19" s="95">
        <f t="shared" si="36"/>
        <v>1</v>
      </c>
      <c r="AS19" s="95">
        <f t="shared" si="37"/>
        <v>1</v>
      </c>
      <c r="AT19" s="95">
        <f t="shared" si="38"/>
        <v>0.875</v>
      </c>
    </row>
    <row r="20" spans="1:46" x14ac:dyDescent="0.25">
      <c r="A20" s="27">
        <v>1</v>
      </c>
      <c r="B20" s="78" t="s">
        <v>119</v>
      </c>
      <c r="C20" s="92" t="s">
        <v>667</v>
      </c>
      <c r="E20" s="1">
        <f t="shared" si="3"/>
        <v>93.5</v>
      </c>
      <c r="F20" s="10">
        <f t="shared" si="4"/>
        <v>0.93500000000000005</v>
      </c>
      <c r="G20" s="23">
        <v>6.5000000000000002E-2</v>
      </c>
      <c r="H20" s="10">
        <f t="shared" si="22"/>
        <v>1</v>
      </c>
      <c r="J20" s="1">
        <v>4</v>
      </c>
      <c r="K20" s="1">
        <v>6</v>
      </c>
      <c r="L20" s="1">
        <v>5</v>
      </c>
      <c r="M20" s="1">
        <v>8</v>
      </c>
      <c r="N20" s="1">
        <v>12</v>
      </c>
      <c r="O20" s="1">
        <v>5.5</v>
      </c>
      <c r="P20" s="1">
        <v>2</v>
      </c>
      <c r="Q20" s="1">
        <v>4</v>
      </c>
      <c r="R20" s="1">
        <v>4</v>
      </c>
      <c r="S20" s="1">
        <v>8</v>
      </c>
      <c r="T20" s="1">
        <v>3</v>
      </c>
      <c r="U20" s="1">
        <v>8</v>
      </c>
      <c r="V20" s="1">
        <v>4</v>
      </c>
      <c r="W20" s="1">
        <v>8</v>
      </c>
      <c r="X20" s="1">
        <v>4</v>
      </c>
      <c r="Y20" s="1">
        <v>8</v>
      </c>
      <c r="AA20" s="1">
        <v>55</v>
      </c>
      <c r="AE20" s="95">
        <f t="shared" si="23"/>
        <v>1</v>
      </c>
      <c r="AF20" s="95">
        <f t="shared" si="24"/>
        <v>1</v>
      </c>
      <c r="AG20" s="95">
        <f t="shared" si="25"/>
        <v>1</v>
      </c>
      <c r="AH20" s="95">
        <f t="shared" si="26"/>
        <v>1</v>
      </c>
      <c r="AI20" s="95">
        <f t="shared" si="27"/>
        <v>1</v>
      </c>
      <c r="AJ20" s="95">
        <f t="shared" si="28"/>
        <v>0.91666666666666663</v>
      </c>
      <c r="AK20" s="95">
        <f t="shared" si="29"/>
        <v>1</v>
      </c>
      <c r="AL20" s="95">
        <f t="shared" si="30"/>
        <v>1</v>
      </c>
      <c r="AM20" s="95">
        <f t="shared" si="31"/>
        <v>1</v>
      </c>
      <c r="AN20" s="95">
        <f t="shared" si="32"/>
        <v>0.88888888888888884</v>
      </c>
      <c r="AO20" s="95">
        <f t="shared" si="33"/>
        <v>0.5</v>
      </c>
      <c r="AP20" s="95">
        <f t="shared" si="34"/>
        <v>0.8</v>
      </c>
      <c r="AQ20" s="95">
        <f t="shared" si="35"/>
        <v>1</v>
      </c>
      <c r="AR20" s="95">
        <f t="shared" si="36"/>
        <v>1</v>
      </c>
      <c r="AS20" s="95">
        <f t="shared" si="37"/>
        <v>1</v>
      </c>
      <c r="AT20" s="95">
        <f t="shared" si="38"/>
        <v>1</v>
      </c>
    </row>
    <row r="21" spans="1:46" x14ac:dyDescent="0.25">
      <c r="A21" s="27">
        <v>1</v>
      </c>
      <c r="B21" s="78" t="s">
        <v>707</v>
      </c>
      <c r="C21" s="92" t="s">
        <v>667</v>
      </c>
      <c r="E21" s="1">
        <f t="shared" si="3"/>
        <v>94.5</v>
      </c>
      <c r="F21" s="10">
        <f t="shared" si="4"/>
        <v>0.94499999999999995</v>
      </c>
      <c r="G21" s="23"/>
      <c r="H21" s="10">
        <f t="shared" si="22"/>
        <v>0.94499999999999995</v>
      </c>
      <c r="J21" s="1">
        <v>4</v>
      </c>
      <c r="K21" s="1">
        <v>6</v>
      </c>
      <c r="L21" s="1">
        <v>4.5</v>
      </c>
      <c r="M21" s="1">
        <v>7</v>
      </c>
      <c r="N21" s="1">
        <v>10</v>
      </c>
      <c r="O21" s="1">
        <v>6</v>
      </c>
      <c r="P21" s="1">
        <v>1</v>
      </c>
      <c r="Q21" s="1">
        <v>4</v>
      </c>
      <c r="R21" s="1">
        <v>4</v>
      </c>
      <c r="S21" s="1">
        <v>8</v>
      </c>
      <c r="T21" s="1">
        <v>6</v>
      </c>
      <c r="U21" s="1">
        <v>10</v>
      </c>
      <c r="V21" s="1">
        <v>4</v>
      </c>
      <c r="W21" s="1">
        <v>8</v>
      </c>
      <c r="X21" s="1">
        <v>4</v>
      </c>
      <c r="Y21" s="1">
        <v>8</v>
      </c>
      <c r="AA21" s="1">
        <v>85</v>
      </c>
      <c r="AE21" s="95">
        <f t="shared" si="23"/>
        <v>1</v>
      </c>
      <c r="AF21" s="95">
        <f t="shared" si="24"/>
        <v>1</v>
      </c>
      <c r="AG21" s="95">
        <f t="shared" si="25"/>
        <v>0.9</v>
      </c>
      <c r="AH21" s="95">
        <f t="shared" si="26"/>
        <v>0.875</v>
      </c>
      <c r="AI21" s="95">
        <f t="shared" si="27"/>
        <v>0.83333333333333337</v>
      </c>
      <c r="AJ21" s="95">
        <f t="shared" si="28"/>
        <v>1</v>
      </c>
      <c r="AK21" s="95">
        <f t="shared" si="29"/>
        <v>0.5</v>
      </c>
      <c r="AL21" s="95">
        <f t="shared" si="30"/>
        <v>1</v>
      </c>
      <c r="AM21" s="95">
        <f t="shared" si="31"/>
        <v>1</v>
      </c>
      <c r="AN21" s="95">
        <f t="shared" si="32"/>
        <v>0.88888888888888884</v>
      </c>
      <c r="AO21" s="95">
        <f t="shared" si="33"/>
        <v>1</v>
      </c>
      <c r="AP21" s="95">
        <f t="shared" si="34"/>
        <v>1</v>
      </c>
      <c r="AQ21" s="95">
        <f t="shared" si="35"/>
        <v>1</v>
      </c>
      <c r="AR21" s="95">
        <f t="shared" si="36"/>
        <v>1</v>
      </c>
      <c r="AS21" s="95">
        <f t="shared" si="37"/>
        <v>1</v>
      </c>
      <c r="AT21" s="95">
        <f t="shared" si="38"/>
        <v>1</v>
      </c>
    </row>
    <row r="22" spans="1:46" x14ac:dyDescent="0.25">
      <c r="A22" s="27">
        <v>1</v>
      </c>
      <c r="B22" s="78" t="s">
        <v>834</v>
      </c>
      <c r="C22" s="92" t="s">
        <v>835</v>
      </c>
      <c r="E22" s="1">
        <f t="shared" si="3"/>
        <v>93</v>
      </c>
      <c r="F22" s="10">
        <f t="shared" si="4"/>
        <v>0.93</v>
      </c>
      <c r="G22" s="23">
        <v>7.0000000000000007E-2</v>
      </c>
      <c r="H22" s="10">
        <f t="shared" si="22"/>
        <v>1</v>
      </c>
      <c r="J22" s="1">
        <v>4</v>
      </c>
      <c r="K22" s="1">
        <v>6</v>
      </c>
      <c r="L22" s="1">
        <v>4</v>
      </c>
      <c r="M22" s="1">
        <v>8</v>
      </c>
      <c r="N22" s="1">
        <v>10</v>
      </c>
      <c r="O22" s="1">
        <v>6</v>
      </c>
      <c r="P22" s="1">
        <v>1</v>
      </c>
      <c r="Q22" s="1">
        <v>4</v>
      </c>
      <c r="R22" s="1">
        <v>4</v>
      </c>
      <c r="S22" s="1">
        <v>8</v>
      </c>
      <c r="T22" s="1">
        <v>6</v>
      </c>
      <c r="U22" s="1">
        <v>8</v>
      </c>
      <c r="V22" s="1">
        <v>4</v>
      </c>
      <c r="W22" s="1">
        <v>8</v>
      </c>
      <c r="X22" s="1">
        <v>4</v>
      </c>
      <c r="Y22" s="1">
        <v>8</v>
      </c>
      <c r="AE22" s="95">
        <f t="shared" si="23"/>
        <v>1</v>
      </c>
      <c r="AF22" s="95">
        <f t="shared" si="24"/>
        <v>1</v>
      </c>
      <c r="AG22" s="95">
        <f t="shared" si="25"/>
        <v>0.8</v>
      </c>
      <c r="AH22" s="95">
        <f t="shared" si="26"/>
        <v>1</v>
      </c>
      <c r="AI22" s="95">
        <f t="shared" si="27"/>
        <v>0.83333333333333337</v>
      </c>
      <c r="AJ22" s="95">
        <f t="shared" si="28"/>
        <v>1</v>
      </c>
      <c r="AK22" s="95">
        <f t="shared" si="29"/>
        <v>0.5</v>
      </c>
      <c r="AL22" s="95">
        <f t="shared" si="30"/>
        <v>1</v>
      </c>
      <c r="AM22" s="95">
        <f t="shared" si="31"/>
        <v>1</v>
      </c>
      <c r="AN22" s="95">
        <f t="shared" si="32"/>
        <v>0.88888888888888884</v>
      </c>
      <c r="AO22" s="95">
        <f t="shared" si="33"/>
        <v>1</v>
      </c>
      <c r="AP22" s="95">
        <f t="shared" si="34"/>
        <v>0.8</v>
      </c>
      <c r="AQ22" s="95">
        <f t="shared" si="35"/>
        <v>1</v>
      </c>
      <c r="AR22" s="95">
        <f t="shared" si="36"/>
        <v>1</v>
      </c>
      <c r="AS22" s="95">
        <f t="shared" si="37"/>
        <v>1</v>
      </c>
      <c r="AT22" s="95">
        <f t="shared" si="38"/>
        <v>1</v>
      </c>
    </row>
    <row r="23" spans="1:46" x14ac:dyDescent="0.25">
      <c r="A23" s="27">
        <v>1</v>
      </c>
      <c r="B23" s="78" t="s">
        <v>708</v>
      </c>
      <c r="C23" s="92" t="s">
        <v>734</v>
      </c>
      <c r="E23" s="1">
        <f t="shared" si="3"/>
        <v>78.5</v>
      </c>
      <c r="F23" s="10">
        <f t="shared" si="4"/>
        <v>0.78500000000000003</v>
      </c>
      <c r="G23" s="23">
        <v>0.1</v>
      </c>
      <c r="H23" s="10">
        <f t="shared" si="22"/>
        <v>0.88500000000000001</v>
      </c>
      <c r="J23" s="1">
        <v>4</v>
      </c>
      <c r="K23" s="1">
        <v>4</v>
      </c>
      <c r="L23" s="1">
        <v>1</v>
      </c>
      <c r="M23" s="1">
        <v>8</v>
      </c>
      <c r="N23" s="1">
        <v>11</v>
      </c>
      <c r="O23" s="1">
        <v>3</v>
      </c>
      <c r="P23" s="1">
        <v>0.5</v>
      </c>
      <c r="Q23" s="1">
        <v>2</v>
      </c>
      <c r="R23" s="1">
        <v>4</v>
      </c>
      <c r="S23" s="1">
        <v>8</v>
      </c>
      <c r="T23" s="1">
        <v>5</v>
      </c>
      <c r="U23" s="1">
        <v>8</v>
      </c>
      <c r="V23" s="1">
        <v>4</v>
      </c>
      <c r="W23" s="1">
        <v>8</v>
      </c>
      <c r="X23" s="1">
        <v>3</v>
      </c>
      <c r="Y23" s="1">
        <v>5</v>
      </c>
      <c r="AA23" s="1">
        <v>80</v>
      </c>
      <c r="AE23" s="95">
        <f t="shared" si="23"/>
        <v>1</v>
      </c>
      <c r="AF23" s="95">
        <f t="shared" si="24"/>
        <v>0.66666666666666663</v>
      </c>
      <c r="AG23" s="95">
        <f t="shared" si="25"/>
        <v>0.2</v>
      </c>
      <c r="AH23" s="95">
        <f t="shared" si="26"/>
        <v>1</v>
      </c>
      <c r="AI23" s="95">
        <f t="shared" si="27"/>
        <v>0.91666666666666663</v>
      </c>
      <c r="AJ23" s="95">
        <f t="shared" si="28"/>
        <v>0.5</v>
      </c>
      <c r="AK23" s="95">
        <f t="shared" si="29"/>
        <v>0.25</v>
      </c>
      <c r="AL23" s="95">
        <f t="shared" si="30"/>
        <v>0.5</v>
      </c>
      <c r="AM23" s="95">
        <f t="shared" si="31"/>
        <v>1</v>
      </c>
      <c r="AN23" s="95">
        <f t="shared" si="32"/>
        <v>0.88888888888888884</v>
      </c>
      <c r="AO23" s="95">
        <f t="shared" si="33"/>
        <v>0.83333333333333337</v>
      </c>
      <c r="AP23" s="95">
        <f t="shared" si="34"/>
        <v>0.8</v>
      </c>
      <c r="AQ23" s="95">
        <f t="shared" si="35"/>
        <v>1</v>
      </c>
      <c r="AR23" s="95">
        <f t="shared" si="36"/>
        <v>1</v>
      </c>
      <c r="AS23" s="95">
        <f t="shared" si="37"/>
        <v>0.75</v>
      </c>
      <c r="AT23" s="95">
        <f t="shared" si="38"/>
        <v>0.625</v>
      </c>
    </row>
    <row r="24" spans="1:46" x14ac:dyDescent="0.25">
      <c r="A24" s="27">
        <v>1</v>
      </c>
      <c r="B24" s="78" t="s">
        <v>708</v>
      </c>
      <c r="C24" s="92" t="s">
        <v>709</v>
      </c>
      <c r="E24" s="1">
        <f t="shared" si="3"/>
        <v>58.5</v>
      </c>
      <c r="F24" s="10">
        <f t="shared" si="4"/>
        <v>0.58499999999999996</v>
      </c>
      <c r="G24" s="23"/>
      <c r="H24" s="10">
        <f t="shared" si="22"/>
        <v>0.58499999999999996</v>
      </c>
      <c r="J24" s="1">
        <v>2</v>
      </c>
      <c r="K24" s="1">
        <v>6</v>
      </c>
      <c r="L24" s="1">
        <v>3</v>
      </c>
      <c r="M24" s="1">
        <v>4</v>
      </c>
      <c r="N24" s="1">
        <v>5</v>
      </c>
      <c r="O24" s="1">
        <v>6</v>
      </c>
      <c r="P24" s="1">
        <v>2</v>
      </c>
      <c r="Q24" s="1">
        <v>4</v>
      </c>
      <c r="R24" s="1">
        <v>3</v>
      </c>
      <c r="S24" s="1">
        <v>9</v>
      </c>
      <c r="T24" s="1">
        <v>4</v>
      </c>
      <c r="U24" s="1">
        <v>2.5</v>
      </c>
      <c r="V24" s="1">
        <v>4</v>
      </c>
      <c r="W24" s="1">
        <v>0</v>
      </c>
      <c r="X24" s="1">
        <v>4</v>
      </c>
      <c r="Y24" s="1">
        <v>0</v>
      </c>
      <c r="AC24" s="94" t="s">
        <v>855</v>
      </c>
      <c r="AE24" s="95">
        <f t="shared" si="23"/>
        <v>0.5</v>
      </c>
      <c r="AF24" s="95">
        <f t="shared" si="24"/>
        <v>1</v>
      </c>
      <c r="AG24" s="95">
        <f t="shared" si="25"/>
        <v>0.6</v>
      </c>
      <c r="AH24" s="95">
        <f t="shared" si="26"/>
        <v>0.5</v>
      </c>
      <c r="AI24" s="95">
        <f t="shared" si="27"/>
        <v>0.41666666666666669</v>
      </c>
      <c r="AJ24" s="95">
        <f t="shared" si="28"/>
        <v>1</v>
      </c>
      <c r="AK24" s="95">
        <f t="shared" si="29"/>
        <v>1</v>
      </c>
      <c r="AL24" s="95">
        <f t="shared" si="30"/>
        <v>1</v>
      </c>
      <c r="AM24" s="95">
        <f t="shared" si="31"/>
        <v>0.75</v>
      </c>
      <c r="AN24" s="95">
        <f t="shared" si="32"/>
        <v>1</v>
      </c>
      <c r="AO24" s="95">
        <f t="shared" si="33"/>
        <v>0.66666666666666663</v>
      </c>
      <c r="AP24" s="95">
        <f t="shared" si="34"/>
        <v>0.25</v>
      </c>
      <c r="AQ24" s="95">
        <f t="shared" si="35"/>
        <v>1</v>
      </c>
      <c r="AR24" s="95">
        <f t="shared" si="36"/>
        <v>0</v>
      </c>
      <c r="AS24" s="95">
        <f t="shared" si="37"/>
        <v>1</v>
      </c>
      <c r="AT24" s="95">
        <f t="shared" si="38"/>
        <v>0</v>
      </c>
    </row>
    <row r="25" spans="1:46" x14ac:dyDescent="0.25">
      <c r="A25" s="27">
        <v>1</v>
      </c>
      <c r="B25" s="78" t="s">
        <v>710</v>
      </c>
      <c r="C25" s="92" t="s">
        <v>504</v>
      </c>
      <c r="E25" s="1">
        <f t="shared" si="3"/>
        <v>55</v>
      </c>
      <c r="F25" s="10">
        <f t="shared" si="4"/>
        <v>0.55000000000000004</v>
      </c>
      <c r="G25" s="23"/>
      <c r="H25" s="10">
        <f t="shared" si="22"/>
        <v>0.55000000000000004</v>
      </c>
      <c r="J25" s="1">
        <v>2</v>
      </c>
      <c r="K25" s="1">
        <v>3</v>
      </c>
      <c r="L25" s="1">
        <v>1</v>
      </c>
      <c r="M25" s="1">
        <v>6</v>
      </c>
      <c r="N25" s="1">
        <v>8</v>
      </c>
      <c r="O25" s="1">
        <v>6</v>
      </c>
      <c r="P25" s="1">
        <v>0</v>
      </c>
      <c r="Q25" s="1">
        <v>4</v>
      </c>
      <c r="R25" s="1">
        <v>4</v>
      </c>
      <c r="S25" s="1">
        <v>7</v>
      </c>
      <c r="T25" s="1">
        <v>4</v>
      </c>
      <c r="U25" s="1">
        <v>3</v>
      </c>
      <c r="V25" s="1">
        <v>0</v>
      </c>
      <c r="W25" s="1">
        <v>0</v>
      </c>
      <c r="X25" s="1">
        <v>4</v>
      </c>
      <c r="Y25" s="1">
        <v>3</v>
      </c>
      <c r="AA25" s="1">
        <v>70</v>
      </c>
      <c r="AC25" s="94" t="s">
        <v>854</v>
      </c>
      <c r="AE25" s="95">
        <f t="shared" si="23"/>
        <v>0.5</v>
      </c>
      <c r="AF25" s="95">
        <f t="shared" si="24"/>
        <v>0.5</v>
      </c>
      <c r="AG25" s="95">
        <f t="shared" si="25"/>
        <v>0.2</v>
      </c>
      <c r="AH25" s="95">
        <f t="shared" si="26"/>
        <v>0.75</v>
      </c>
      <c r="AI25" s="95">
        <f t="shared" si="27"/>
        <v>0.66666666666666663</v>
      </c>
      <c r="AJ25" s="95">
        <f t="shared" si="28"/>
        <v>1</v>
      </c>
      <c r="AK25" s="95">
        <f t="shared" si="29"/>
        <v>0</v>
      </c>
      <c r="AL25" s="95">
        <f t="shared" si="30"/>
        <v>1</v>
      </c>
      <c r="AM25" s="95">
        <f t="shared" si="31"/>
        <v>1</v>
      </c>
      <c r="AN25" s="95">
        <f t="shared" si="32"/>
        <v>0.77777777777777779</v>
      </c>
      <c r="AO25" s="95">
        <f t="shared" si="33"/>
        <v>0.66666666666666663</v>
      </c>
      <c r="AP25" s="95">
        <f t="shared" si="34"/>
        <v>0.3</v>
      </c>
      <c r="AQ25" s="95">
        <f t="shared" si="35"/>
        <v>0</v>
      </c>
      <c r="AR25" s="95">
        <f t="shared" si="36"/>
        <v>0</v>
      </c>
      <c r="AS25" s="95">
        <f t="shared" si="37"/>
        <v>1</v>
      </c>
      <c r="AT25" s="95">
        <f t="shared" si="38"/>
        <v>0.375</v>
      </c>
    </row>
    <row r="26" spans="1:46" x14ac:dyDescent="0.25">
      <c r="A26" s="27">
        <v>1</v>
      </c>
      <c r="B26" s="78" t="s">
        <v>491</v>
      </c>
      <c r="C26" s="92" t="s">
        <v>217</v>
      </c>
      <c r="E26" s="1">
        <f t="shared" si="3"/>
        <v>81</v>
      </c>
      <c r="F26" s="10">
        <f t="shared" si="4"/>
        <v>0.81</v>
      </c>
      <c r="G26" s="23">
        <v>0.08</v>
      </c>
      <c r="H26" s="10">
        <f t="shared" si="22"/>
        <v>0.89</v>
      </c>
      <c r="J26" s="1">
        <v>4</v>
      </c>
      <c r="K26" s="1">
        <v>6</v>
      </c>
      <c r="L26" s="1">
        <v>4</v>
      </c>
      <c r="M26" s="1">
        <v>6</v>
      </c>
      <c r="N26" s="1">
        <v>10</v>
      </c>
      <c r="O26" s="1">
        <v>2</v>
      </c>
      <c r="P26" s="1">
        <v>0</v>
      </c>
      <c r="Q26" s="1">
        <v>4</v>
      </c>
      <c r="R26" s="1">
        <v>2</v>
      </c>
      <c r="S26" s="1">
        <v>6</v>
      </c>
      <c r="T26" s="1">
        <v>3</v>
      </c>
      <c r="U26" s="1">
        <v>10</v>
      </c>
      <c r="V26" s="1">
        <v>4</v>
      </c>
      <c r="W26" s="1">
        <v>8</v>
      </c>
      <c r="X26" s="1">
        <v>4</v>
      </c>
      <c r="Y26" s="1">
        <v>8</v>
      </c>
      <c r="AA26" s="1">
        <v>70</v>
      </c>
      <c r="AE26" s="95">
        <f t="shared" si="23"/>
        <v>1</v>
      </c>
      <c r="AF26" s="95">
        <f t="shared" si="24"/>
        <v>1</v>
      </c>
      <c r="AG26" s="95">
        <f t="shared" si="25"/>
        <v>0.8</v>
      </c>
      <c r="AH26" s="95">
        <f t="shared" si="26"/>
        <v>0.75</v>
      </c>
      <c r="AI26" s="95">
        <f t="shared" si="27"/>
        <v>0.83333333333333337</v>
      </c>
      <c r="AJ26" s="95">
        <f t="shared" si="28"/>
        <v>0.33333333333333331</v>
      </c>
      <c r="AK26" s="95">
        <f t="shared" si="29"/>
        <v>0</v>
      </c>
      <c r="AL26" s="95">
        <f t="shared" si="30"/>
        <v>1</v>
      </c>
      <c r="AM26" s="95">
        <f t="shared" si="31"/>
        <v>0.5</v>
      </c>
      <c r="AN26" s="95">
        <f t="shared" si="32"/>
        <v>0.66666666666666663</v>
      </c>
      <c r="AO26" s="95">
        <f t="shared" si="33"/>
        <v>0.5</v>
      </c>
      <c r="AP26" s="95">
        <f t="shared" si="34"/>
        <v>1</v>
      </c>
      <c r="AQ26" s="95">
        <f t="shared" si="35"/>
        <v>1</v>
      </c>
      <c r="AR26" s="95">
        <f t="shared" si="36"/>
        <v>1</v>
      </c>
      <c r="AS26" s="95">
        <f t="shared" si="37"/>
        <v>1</v>
      </c>
      <c r="AT26" s="95">
        <f t="shared" si="38"/>
        <v>1</v>
      </c>
    </row>
    <row r="27" spans="1:46" x14ac:dyDescent="0.25">
      <c r="A27" s="27">
        <v>1</v>
      </c>
      <c r="B27" s="78" t="s">
        <v>711</v>
      </c>
      <c r="C27" s="92" t="s">
        <v>712</v>
      </c>
      <c r="E27" s="1">
        <f t="shared" si="3"/>
        <v>62</v>
      </c>
      <c r="F27" s="10">
        <f t="shared" si="4"/>
        <v>0.62</v>
      </c>
      <c r="G27" s="23">
        <v>0.12</v>
      </c>
      <c r="H27" s="10">
        <f t="shared" si="22"/>
        <v>0.74</v>
      </c>
      <c r="J27" s="1">
        <v>2</v>
      </c>
      <c r="K27" s="1">
        <v>6</v>
      </c>
      <c r="L27" s="1">
        <v>3</v>
      </c>
      <c r="M27" s="1">
        <v>6</v>
      </c>
      <c r="N27" s="1">
        <v>9</v>
      </c>
      <c r="O27" s="1">
        <v>0</v>
      </c>
      <c r="P27" s="1">
        <v>0</v>
      </c>
      <c r="Q27" s="1">
        <v>0</v>
      </c>
      <c r="R27" s="1">
        <v>2</v>
      </c>
      <c r="S27" s="1">
        <v>2</v>
      </c>
      <c r="T27" s="1">
        <v>2</v>
      </c>
      <c r="U27" s="1">
        <v>8</v>
      </c>
      <c r="V27" s="1">
        <v>4</v>
      </c>
      <c r="W27" s="1">
        <v>6</v>
      </c>
      <c r="X27" s="1">
        <v>4</v>
      </c>
      <c r="Y27" s="1">
        <v>8</v>
      </c>
      <c r="AC27" s="94" t="s">
        <v>855</v>
      </c>
      <c r="AE27" s="95">
        <f t="shared" si="23"/>
        <v>0.5</v>
      </c>
      <c r="AF27" s="95">
        <f t="shared" si="24"/>
        <v>1</v>
      </c>
      <c r="AG27" s="95">
        <f t="shared" si="25"/>
        <v>0.6</v>
      </c>
      <c r="AH27" s="95">
        <f t="shared" si="26"/>
        <v>0.75</v>
      </c>
      <c r="AI27" s="95">
        <f t="shared" si="27"/>
        <v>0.75</v>
      </c>
      <c r="AJ27" s="95">
        <f t="shared" si="28"/>
        <v>0</v>
      </c>
      <c r="AK27" s="95">
        <f t="shared" si="29"/>
        <v>0</v>
      </c>
      <c r="AL27" s="95">
        <f t="shared" si="30"/>
        <v>0</v>
      </c>
      <c r="AM27" s="95">
        <f t="shared" si="31"/>
        <v>0.5</v>
      </c>
      <c r="AN27" s="95">
        <f t="shared" si="32"/>
        <v>0.22222222222222221</v>
      </c>
      <c r="AO27" s="95">
        <f t="shared" si="33"/>
        <v>0.33333333333333331</v>
      </c>
      <c r="AP27" s="95">
        <f t="shared" si="34"/>
        <v>0.8</v>
      </c>
      <c r="AQ27" s="95">
        <f t="shared" si="35"/>
        <v>1</v>
      </c>
      <c r="AR27" s="95">
        <f t="shared" si="36"/>
        <v>0.75</v>
      </c>
      <c r="AS27" s="95">
        <f t="shared" si="37"/>
        <v>1</v>
      </c>
      <c r="AT27" s="95">
        <f t="shared" si="38"/>
        <v>1</v>
      </c>
    </row>
    <row r="28" spans="1:46" x14ac:dyDescent="0.25">
      <c r="A28" s="27">
        <v>1</v>
      </c>
      <c r="B28" s="78" t="s">
        <v>713</v>
      </c>
      <c r="C28" s="92" t="s">
        <v>714</v>
      </c>
      <c r="E28" s="1">
        <f t="shared" si="3"/>
        <v>96</v>
      </c>
      <c r="F28" s="10">
        <f t="shared" si="4"/>
        <v>0.96</v>
      </c>
      <c r="G28" s="23"/>
      <c r="H28" s="10">
        <f t="shared" si="22"/>
        <v>0.96</v>
      </c>
      <c r="J28" s="1">
        <v>4</v>
      </c>
      <c r="K28" s="1">
        <v>6</v>
      </c>
      <c r="L28" s="1">
        <v>5</v>
      </c>
      <c r="M28" s="1">
        <v>6</v>
      </c>
      <c r="N28" s="1">
        <v>12</v>
      </c>
      <c r="O28" s="1">
        <v>6</v>
      </c>
      <c r="P28" s="1">
        <v>2</v>
      </c>
      <c r="Q28" s="1">
        <v>4</v>
      </c>
      <c r="R28" s="1">
        <v>4</v>
      </c>
      <c r="S28" s="1">
        <v>9</v>
      </c>
      <c r="T28" s="1">
        <v>5.5</v>
      </c>
      <c r="U28" s="1">
        <v>9.5</v>
      </c>
      <c r="V28" s="1">
        <v>3</v>
      </c>
      <c r="W28" s="1">
        <v>8</v>
      </c>
      <c r="X28" s="1">
        <v>4</v>
      </c>
      <c r="Y28" s="1">
        <v>8</v>
      </c>
      <c r="AE28" s="95">
        <f t="shared" si="23"/>
        <v>1</v>
      </c>
      <c r="AF28" s="95">
        <f t="shared" si="24"/>
        <v>1</v>
      </c>
      <c r="AG28" s="95">
        <f t="shared" si="25"/>
        <v>1</v>
      </c>
      <c r="AH28" s="95">
        <f t="shared" si="26"/>
        <v>0.75</v>
      </c>
      <c r="AI28" s="95">
        <f t="shared" si="27"/>
        <v>1</v>
      </c>
      <c r="AJ28" s="95">
        <f t="shared" si="28"/>
        <v>1</v>
      </c>
      <c r="AK28" s="95">
        <f t="shared" si="29"/>
        <v>1</v>
      </c>
      <c r="AL28" s="95">
        <f t="shared" si="30"/>
        <v>1</v>
      </c>
      <c r="AM28" s="95">
        <f t="shared" si="31"/>
        <v>1</v>
      </c>
      <c r="AN28" s="95">
        <f t="shared" si="32"/>
        <v>1</v>
      </c>
      <c r="AO28" s="95">
        <f t="shared" si="33"/>
        <v>0.91666666666666663</v>
      </c>
      <c r="AP28" s="95">
        <f t="shared" si="34"/>
        <v>0.95</v>
      </c>
      <c r="AQ28" s="95">
        <f t="shared" si="35"/>
        <v>0.75</v>
      </c>
      <c r="AR28" s="95">
        <f t="shared" si="36"/>
        <v>1</v>
      </c>
      <c r="AS28" s="95">
        <f t="shared" si="37"/>
        <v>1</v>
      </c>
      <c r="AT28" s="95">
        <f t="shared" si="38"/>
        <v>1</v>
      </c>
    </row>
    <row r="29" spans="1:46" x14ac:dyDescent="0.25">
      <c r="A29" s="27">
        <v>1</v>
      </c>
      <c r="B29" s="78" t="s">
        <v>170</v>
      </c>
      <c r="C29" s="92" t="s">
        <v>132</v>
      </c>
      <c r="E29" s="1">
        <f t="shared" si="3"/>
        <v>60.5</v>
      </c>
      <c r="F29" s="10">
        <f t="shared" si="4"/>
        <v>0.60499999999999998</v>
      </c>
      <c r="G29" s="23">
        <v>0.05</v>
      </c>
      <c r="H29" s="10">
        <f t="shared" si="22"/>
        <v>0.65500000000000003</v>
      </c>
      <c r="J29" s="1">
        <v>2</v>
      </c>
      <c r="K29" s="1">
        <v>3</v>
      </c>
      <c r="L29" s="1">
        <v>0</v>
      </c>
      <c r="M29" s="1">
        <v>7</v>
      </c>
      <c r="N29" s="1">
        <v>12</v>
      </c>
      <c r="O29" s="1">
        <v>5</v>
      </c>
      <c r="P29" s="1">
        <v>0.5</v>
      </c>
      <c r="Q29" s="1">
        <v>4</v>
      </c>
      <c r="R29" s="1">
        <v>2</v>
      </c>
      <c r="S29" s="1">
        <v>6</v>
      </c>
      <c r="T29" s="1">
        <v>3</v>
      </c>
      <c r="U29" s="1">
        <v>3</v>
      </c>
      <c r="V29" s="1">
        <v>4</v>
      </c>
      <c r="W29" s="1">
        <v>5</v>
      </c>
      <c r="X29" s="1">
        <v>4</v>
      </c>
      <c r="Y29" s="1">
        <v>0</v>
      </c>
      <c r="AA29" s="1">
        <v>75</v>
      </c>
      <c r="AC29" s="94" t="s">
        <v>854</v>
      </c>
      <c r="AE29" s="95">
        <f t="shared" si="23"/>
        <v>0.5</v>
      </c>
      <c r="AF29" s="95">
        <f t="shared" si="24"/>
        <v>0.5</v>
      </c>
      <c r="AG29" s="95">
        <f t="shared" si="25"/>
        <v>0</v>
      </c>
      <c r="AH29" s="95">
        <f t="shared" si="26"/>
        <v>0.875</v>
      </c>
      <c r="AI29" s="95">
        <f t="shared" si="27"/>
        <v>1</v>
      </c>
      <c r="AJ29" s="95">
        <f t="shared" si="28"/>
        <v>0.83333333333333337</v>
      </c>
      <c r="AK29" s="95">
        <f t="shared" si="29"/>
        <v>0.25</v>
      </c>
      <c r="AL29" s="95">
        <f t="shared" si="30"/>
        <v>1</v>
      </c>
      <c r="AM29" s="95">
        <f t="shared" si="31"/>
        <v>0.5</v>
      </c>
      <c r="AN29" s="95">
        <f t="shared" si="32"/>
        <v>0.66666666666666663</v>
      </c>
      <c r="AO29" s="95">
        <f t="shared" si="33"/>
        <v>0.5</v>
      </c>
      <c r="AP29" s="95">
        <f t="shared" si="34"/>
        <v>0.3</v>
      </c>
      <c r="AQ29" s="95">
        <f t="shared" si="35"/>
        <v>1</v>
      </c>
      <c r="AR29" s="95">
        <f t="shared" si="36"/>
        <v>0.625</v>
      </c>
      <c r="AS29" s="95">
        <f t="shared" si="37"/>
        <v>1</v>
      </c>
      <c r="AT29" s="95">
        <f t="shared" si="38"/>
        <v>0</v>
      </c>
    </row>
    <row r="30" spans="1:46" x14ac:dyDescent="0.25">
      <c r="A30" s="27">
        <v>1</v>
      </c>
      <c r="B30" s="87" t="s">
        <v>822</v>
      </c>
      <c r="C30" s="92" t="s">
        <v>823</v>
      </c>
      <c r="E30" s="1">
        <f t="shared" si="3"/>
        <v>97.5</v>
      </c>
      <c r="F30" s="10">
        <f t="shared" si="4"/>
        <v>0.97499999999999998</v>
      </c>
      <c r="G30" s="23"/>
      <c r="H30" s="10">
        <f t="shared" si="22"/>
        <v>0.97499999999999998</v>
      </c>
      <c r="J30" s="1">
        <v>4</v>
      </c>
      <c r="K30" s="1">
        <v>6</v>
      </c>
      <c r="L30" s="1">
        <v>3.5</v>
      </c>
      <c r="M30" s="1">
        <v>8</v>
      </c>
      <c r="N30" s="1">
        <v>12</v>
      </c>
      <c r="O30" s="1">
        <v>5.5</v>
      </c>
      <c r="P30" s="1">
        <v>2</v>
      </c>
      <c r="Q30" s="1">
        <v>4</v>
      </c>
      <c r="R30" s="1">
        <v>4</v>
      </c>
      <c r="S30" s="1">
        <v>9</v>
      </c>
      <c r="T30" s="1">
        <v>6</v>
      </c>
      <c r="U30" s="1">
        <v>9.5</v>
      </c>
      <c r="V30" s="1">
        <v>4</v>
      </c>
      <c r="W30" s="1">
        <v>8</v>
      </c>
      <c r="X30" s="1">
        <v>4</v>
      </c>
      <c r="Y30" s="1">
        <v>8</v>
      </c>
      <c r="AA30" s="1">
        <v>50</v>
      </c>
      <c r="AE30" s="95">
        <f t="shared" si="23"/>
        <v>1</v>
      </c>
      <c r="AF30" s="95">
        <f t="shared" si="24"/>
        <v>1</v>
      </c>
      <c r="AG30" s="95">
        <f t="shared" si="25"/>
        <v>0.7</v>
      </c>
      <c r="AH30" s="95">
        <f t="shared" si="26"/>
        <v>1</v>
      </c>
      <c r="AI30" s="95">
        <f t="shared" si="27"/>
        <v>1</v>
      </c>
      <c r="AJ30" s="95">
        <f t="shared" si="28"/>
        <v>0.91666666666666663</v>
      </c>
      <c r="AK30" s="95">
        <f t="shared" si="29"/>
        <v>1</v>
      </c>
      <c r="AL30" s="95">
        <f t="shared" si="30"/>
        <v>1</v>
      </c>
      <c r="AM30" s="95">
        <f t="shared" si="31"/>
        <v>1</v>
      </c>
      <c r="AN30" s="95">
        <f t="shared" si="32"/>
        <v>1</v>
      </c>
      <c r="AO30" s="95">
        <f t="shared" si="33"/>
        <v>1</v>
      </c>
      <c r="AP30" s="95">
        <f t="shared" si="34"/>
        <v>0.95</v>
      </c>
      <c r="AQ30" s="95">
        <f t="shared" si="35"/>
        <v>1</v>
      </c>
      <c r="AR30" s="95">
        <f t="shared" si="36"/>
        <v>1</v>
      </c>
      <c r="AS30" s="95">
        <f t="shared" si="37"/>
        <v>1</v>
      </c>
      <c r="AT30" s="95">
        <f t="shared" si="38"/>
        <v>1</v>
      </c>
    </row>
    <row r="31" spans="1:46" x14ac:dyDescent="0.25">
      <c r="A31" s="27">
        <v>1</v>
      </c>
      <c r="B31" s="78" t="s">
        <v>715</v>
      </c>
      <c r="C31" s="92" t="s">
        <v>764</v>
      </c>
      <c r="E31" s="1">
        <f t="shared" si="3"/>
        <v>59.5</v>
      </c>
      <c r="F31" s="10">
        <f t="shared" si="4"/>
        <v>0.59499999999999997</v>
      </c>
      <c r="G31" s="23">
        <v>0.13</v>
      </c>
      <c r="H31" s="10">
        <f t="shared" si="22"/>
        <v>0.72499999999999998</v>
      </c>
      <c r="J31" s="1">
        <v>4</v>
      </c>
      <c r="K31" s="1">
        <v>0</v>
      </c>
      <c r="L31" s="1">
        <v>0</v>
      </c>
      <c r="M31" s="1">
        <v>7</v>
      </c>
      <c r="N31" s="1">
        <v>10</v>
      </c>
      <c r="O31" s="1">
        <v>6</v>
      </c>
      <c r="P31" s="1">
        <v>0</v>
      </c>
      <c r="Q31" s="1">
        <v>0</v>
      </c>
      <c r="R31" s="1">
        <v>2</v>
      </c>
      <c r="S31" s="1">
        <v>4</v>
      </c>
      <c r="T31" s="1">
        <v>0</v>
      </c>
      <c r="U31" s="1">
        <v>3.5</v>
      </c>
      <c r="V31" s="1">
        <v>7</v>
      </c>
      <c r="W31" s="1">
        <v>4</v>
      </c>
      <c r="X31" s="1">
        <v>8</v>
      </c>
      <c r="Y31" s="1">
        <v>4</v>
      </c>
      <c r="Z31" s="1">
        <v>0</v>
      </c>
      <c r="AA31" s="1">
        <v>65</v>
      </c>
      <c r="AC31" s="94" t="s">
        <v>855</v>
      </c>
      <c r="AE31" s="95">
        <f t="shared" si="23"/>
        <v>1</v>
      </c>
      <c r="AF31" s="95">
        <f t="shared" si="24"/>
        <v>0</v>
      </c>
      <c r="AG31" s="95">
        <f t="shared" si="25"/>
        <v>0</v>
      </c>
      <c r="AH31" s="95">
        <f t="shared" si="26"/>
        <v>0.875</v>
      </c>
      <c r="AI31" s="95">
        <f t="shared" si="27"/>
        <v>0.83333333333333337</v>
      </c>
      <c r="AJ31" s="95">
        <f t="shared" si="28"/>
        <v>1</v>
      </c>
      <c r="AK31" s="95">
        <f t="shared" si="29"/>
        <v>0</v>
      </c>
      <c r="AL31" s="95">
        <f t="shared" si="30"/>
        <v>0</v>
      </c>
      <c r="AM31" s="95">
        <f t="shared" si="31"/>
        <v>0.5</v>
      </c>
      <c r="AN31" s="95">
        <f t="shared" si="32"/>
        <v>0.44444444444444442</v>
      </c>
      <c r="AO31" s="95">
        <f t="shared" si="33"/>
        <v>0</v>
      </c>
      <c r="AP31" s="95">
        <f t="shared" si="34"/>
        <v>0.35</v>
      </c>
      <c r="AQ31" s="95">
        <f t="shared" si="35"/>
        <v>1.75</v>
      </c>
      <c r="AR31" s="95">
        <f t="shared" si="36"/>
        <v>0.5</v>
      </c>
      <c r="AS31" s="95">
        <f t="shared" si="37"/>
        <v>2</v>
      </c>
      <c r="AT31" s="95">
        <f t="shared" si="38"/>
        <v>0.5</v>
      </c>
    </row>
    <row r="32" spans="1:46" x14ac:dyDescent="0.25">
      <c r="A32" s="27">
        <v>1</v>
      </c>
      <c r="B32" s="78" t="s">
        <v>716</v>
      </c>
      <c r="C32" s="92" t="s">
        <v>772</v>
      </c>
      <c r="E32" s="1">
        <f t="shared" si="3"/>
        <v>62</v>
      </c>
      <c r="F32" s="10">
        <f t="shared" si="4"/>
        <v>0.62</v>
      </c>
      <c r="G32" s="23"/>
      <c r="H32" s="10">
        <f t="shared" si="22"/>
        <v>0.62</v>
      </c>
      <c r="J32" s="1">
        <v>1</v>
      </c>
      <c r="K32" s="1">
        <v>0</v>
      </c>
      <c r="L32" s="1">
        <v>2.5</v>
      </c>
      <c r="M32" s="1">
        <v>6</v>
      </c>
      <c r="N32" s="1">
        <v>9</v>
      </c>
      <c r="O32" s="1">
        <v>5</v>
      </c>
      <c r="P32" s="1">
        <v>2</v>
      </c>
      <c r="Q32" s="1">
        <v>2</v>
      </c>
      <c r="R32" s="1">
        <v>2</v>
      </c>
      <c r="S32" s="1">
        <v>9</v>
      </c>
      <c r="T32" s="1">
        <v>5</v>
      </c>
      <c r="U32" s="1">
        <v>7.5</v>
      </c>
      <c r="V32" s="1">
        <v>4</v>
      </c>
      <c r="W32" s="1">
        <v>3</v>
      </c>
      <c r="X32" s="1">
        <v>4</v>
      </c>
      <c r="Y32" s="1">
        <v>0</v>
      </c>
      <c r="AA32" s="1">
        <v>75</v>
      </c>
      <c r="AC32" s="94" t="s">
        <v>854</v>
      </c>
      <c r="AE32" s="95">
        <f t="shared" si="23"/>
        <v>0.25</v>
      </c>
      <c r="AF32" s="95">
        <f t="shared" si="24"/>
        <v>0</v>
      </c>
      <c r="AG32" s="95">
        <f t="shared" si="25"/>
        <v>0.5</v>
      </c>
      <c r="AH32" s="95">
        <f t="shared" si="26"/>
        <v>0.75</v>
      </c>
      <c r="AI32" s="95">
        <f t="shared" si="27"/>
        <v>0.75</v>
      </c>
      <c r="AJ32" s="95">
        <f t="shared" si="28"/>
        <v>0.83333333333333337</v>
      </c>
      <c r="AK32" s="95">
        <f t="shared" si="29"/>
        <v>1</v>
      </c>
      <c r="AL32" s="95">
        <f t="shared" si="30"/>
        <v>0.5</v>
      </c>
      <c r="AM32" s="95">
        <f t="shared" si="31"/>
        <v>0.5</v>
      </c>
      <c r="AN32" s="95">
        <f t="shared" si="32"/>
        <v>1</v>
      </c>
      <c r="AO32" s="95">
        <f t="shared" si="33"/>
        <v>0.83333333333333337</v>
      </c>
      <c r="AP32" s="95">
        <f t="shared" si="34"/>
        <v>0.75</v>
      </c>
      <c r="AQ32" s="95">
        <f t="shared" si="35"/>
        <v>1</v>
      </c>
      <c r="AR32" s="95">
        <f t="shared" si="36"/>
        <v>0.375</v>
      </c>
      <c r="AS32" s="95">
        <f t="shared" si="37"/>
        <v>1</v>
      </c>
      <c r="AT32" s="95">
        <f t="shared" si="38"/>
        <v>0</v>
      </c>
    </row>
  </sheetData>
  <phoneticPr fontId="1" type="noConversion"/>
  <printOptions horizontalCentered="1" verticalCentered="1" gridLines="1"/>
  <pageMargins left="0.5" right="0.5" top="0.5" bottom="0.5" header="0.5" footer="0.5"/>
  <pageSetup scale="2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E32"/>
  <sheetViews>
    <sheetView zoomScale="90" zoomScaleNormal="90" workbookViewId="0">
      <pane xSplit="9" ySplit="3" topLeftCell="J4" activePane="bottomRight" state="frozen"/>
      <selection pane="topRight" activeCell="I1" sqref="I1"/>
      <selection pane="bottomLeft" activeCell="A4" sqref="A4"/>
      <selection pane="bottomRight" activeCell="H16" sqref="H16:H32"/>
    </sheetView>
  </sheetViews>
  <sheetFormatPr defaultColWidth="9.140625" defaultRowHeight="15" x14ac:dyDescent="0.25"/>
  <cols>
    <col min="1" max="1" width="4.140625" style="1" bestFit="1" customWidth="1"/>
    <col min="2" max="2" width="10.28515625" style="1" bestFit="1" customWidth="1"/>
    <col min="3" max="3" width="8.28515625" style="1" bestFit="1" customWidth="1"/>
    <col min="4" max="4" width="1.140625" style="1" customWidth="1"/>
    <col min="5" max="5" width="5.42578125" style="1" customWidth="1"/>
    <col min="6" max="6" width="7.5703125" style="15" bestFit="1" customWidth="1"/>
    <col min="7" max="8" width="6.42578125" style="15" customWidth="1"/>
    <col min="9" max="9" width="1.28515625" style="1" customWidth="1"/>
    <col min="10" max="16" width="7.28515625" style="16" customWidth="1"/>
    <col min="17" max="17" width="7.28515625" customWidth="1"/>
    <col min="18" max="18" width="1" style="7" customWidth="1"/>
    <col min="19" max="19" width="9" style="17" bestFit="1" customWidth="1"/>
    <col min="20" max="20" width="1.28515625" style="18" customWidth="1"/>
    <col min="21" max="21" width="9" style="18" customWidth="1"/>
    <col min="22" max="22" width="2.140625" style="7" customWidth="1"/>
    <col min="23" max="30" width="9.28515625" style="19" customWidth="1"/>
    <col min="31" max="16384" width="9.140625" style="1"/>
  </cols>
  <sheetData>
    <row r="2" spans="1:31" x14ac:dyDescent="0.25">
      <c r="E2" s="1">
        <f>SUM(J2:Q2)</f>
        <v>96</v>
      </c>
      <c r="J2" s="16">
        <v>4</v>
      </c>
      <c r="K2" s="16">
        <v>22</v>
      </c>
      <c r="L2" s="16">
        <v>16</v>
      </c>
      <c r="M2" s="16">
        <v>10</v>
      </c>
      <c r="N2" s="16">
        <v>10</v>
      </c>
      <c r="O2" s="16">
        <v>4</v>
      </c>
      <c r="Q2" s="16">
        <v>30</v>
      </c>
    </row>
    <row r="3" spans="1:31" x14ac:dyDescent="0.25">
      <c r="A3" s="26" t="s">
        <v>17</v>
      </c>
      <c r="B3" s="26" t="s">
        <v>0</v>
      </c>
      <c r="C3" s="26" t="s">
        <v>69</v>
      </c>
      <c r="E3" s="2" t="s">
        <v>2</v>
      </c>
      <c r="F3" s="24" t="s">
        <v>3</v>
      </c>
      <c r="G3" s="24" t="s">
        <v>471</v>
      </c>
      <c r="H3" s="24" t="s">
        <v>856</v>
      </c>
      <c r="J3" s="16" t="s">
        <v>859</v>
      </c>
      <c r="K3" s="16" t="s">
        <v>858</v>
      </c>
      <c r="L3" s="16" t="s">
        <v>860</v>
      </c>
      <c r="M3" s="16" t="s">
        <v>861</v>
      </c>
      <c r="N3" s="16" t="s">
        <v>862</v>
      </c>
      <c r="O3" s="16" t="s">
        <v>863</v>
      </c>
      <c r="P3" s="16" t="s">
        <v>864</v>
      </c>
      <c r="Q3" s="16" t="s">
        <v>277</v>
      </c>
      <c r="S3" s="17" t="s">
        <v>675</v>
      </c>
      <c r="U3" s="18" t="s">
        <v>366</v>
      </c>
      <c r="W3" s="19" t="str">
        <f t="shared" ref="W3:AD3" si="0">CONCATENATE("p.",J3)</f>
        <v>p.CUEDA</v>
      </c>
      <c r="X3" s="19" t="str">
        <f t="shared" si="0"/>
        <v>p.Norm</v>
      </c>
      <c r="Y3" s="19" t="str">
        <f t="shared" si="0"/>
        <v>p.CBEDA</v>
      </c>
      <c r="Z3" s="19" t="str">
        <f t="shared" si="0"/>
        <v>p.QBEDA1</v>
      </c>
      <c r="AA3" s="19" t="str">
        <f t="shared" si="0"/>
        <v>p.QBEDA2</v>
      </c>
      <c r="AB3" s="19" t="str">
        <f t="shared" si="0"/>
        <v>p.RegGoal</v>
      </c>
      <c r="AC3" s="19" t="str">
        <f t="shared" si="0"/>
        <v>p.RegRSS</v>
      </c>
      <c r="AD3" s="19" t="str">
        <f t="shared" si="0"/>
        <v>p.Regress</v>
      </c>
      <c r="AE3" s="19"/>
    </row>
    <row r="4" spans="1:31" s="7" customFormat="1" x14ac:dyDescent="0.25">
      <c r="A4" s="27">
        <v>1</v>
      </c>
      <c r="B4" s="78" t="s">
        <v>686</v>
      </c>
      <c r="C4" s="92" t="s">
        <v>667</v>
      </c>
      <c r="E4" s="7">
        <f>SUM(J4:Q4)</f>
        <v>61</v>
      </c>
      <c r="F4" s="13">
        <f>E4/$E$2</f>
        <v>0.63541666666666663</v>
      </c>
      <c r="G4" s="13">
        <v>0.12</v>
      </c>
      <c r="H4" s="13">
        <f>F4+G4</f>
        <v>0.75541666666666663</v>
      </c>
      <c r="J4" s="17">
        <v>1</v>
      </c>
      <c r="K4" s="17">
        <v>12</v>
      </c>
      <c r="L4" s="17">
        <v>16</v>
      </c>
      <c r="M4" s="17">
        <v>6</v>
      </c>
      <c r="N4" s="17">
        <v>8</v>
      </c>
      <c r="O4" s="17">
        <v>1</v>
      </c>
      <c r="P4" s="17">
        <v>1</v>
      </c>
      <c r="Q4" s="7">
        <v>16</v>
      </c>
      <c r="S4" s="17"/>
      <c r="T4" s="18"/>
      <c r="U4" s="18"/>
      <c r="W4" s="14">
        <f t="shared" ref="W4:AD4" si="1">J4/J$2</f>
        <v>0.25</v>
      </c>
      <c r="X4" s="14">
        <f t="shared" si="1"/>
        <v>0.54545454545454541</v>
      </c>
      <c r="Y4" s="14">
        <f t="shared" si="1"/>
        <v>1</v>
      </c>
      <c r="Z4" s="14">
        <f t="shared" si="1"/>
        <v>0.6</v>
      </c>
      <c r="AA4" s="14">
        <f t="shared" si="1"/>
        <v>0.8</v>
      </c>
      <c r="AB4" s="14">
        <f t="shared" si="1"/>
        <v>0.25</v>
      </c>
      <c r="AC4" s="14" t="e">
        <f t="shared" si="1"/>
        <v>#DIV/0!</v>
      </c>
      <c r="AD4" s="14">
        <f t="shared" si="1"/>
        <v>0.53333333333333333</v>
      </c>
    </row>
    <row r="5" spans="1:31" s="102" customFormat="1" x14ac:dyDescent="0.25">
      <c r="A5" s="102">
        <v>1</v>
      </c>
      <c r="B5" s="103" t="s">
        <v>687</v>
      </c>
      <c r="C5" s="104" t="s">
        <v>688</v>
      </c>
      <c r="E5" s="106"/>
      <c r="F5" s="107"/>
      <c r="G5" s="105"/>
      <c r="H5" s="105"/>
      <c r="J5" s="108"/>
      <c r="K5" s="108"/>
      <c r="L5" s="108"/>
      <c r="M5" s="108"/>
      <c r="N5" s="108"/>
      <c r="O5" s="108"/>
      <c r="P5" s="108"/>
      <c r="Q5" s="106"/>
      <c r="R5" s="106"/>
      <c r="S5" s="109"/>
      <c r="T5" s="109"/>
      <c r="U5" s="109"/>
      <c r="V5" s="106"/>
      <c r="W5" s="110"/>
      <c r="X5" s="110"/>
      <c r="Y5" s="110"/>
      <c r="Z5" s="110"/>
      <c r="AA5" s="110"/>
      <c r="AB5" s="110"/>
      <c r="AC5" s="110"/>
      <c r="AD5" s="110"/>
    </row>
    <row r="6" spans="1:31" x14ac:dyDescent="0.25">
      <c r="A6" s="27">
        <v>1</v>
      </c>
      <c r="B6" s="78" t="s">
        <v>689</v>
      </c>
      <c r="C6" s="92" t="s">
        <v>770</v>
      </c>
      <c r="E6" s="7">
        <f t="shared" ref="E6:E14" si="2">SUM(J6:Q6)</f>
        <v>90.5</v>
      </c>
      <c r="F6" s="13">
        <f t="shared" ref="F6:F14" si="3">E6/$E$2</f>
        <v>0.94270833333333337</v>
      </c>
      <c r="H6" s="13">
        <f t="shared" ref="H6:H14" si="4">F6+G6</f>
        <v>0.94270833333333337</v>
      </c>
      <c r="J6" s="16">
        <v>4</v>
      </c>
      <c r="K6" s="16">
        <v>21</v>
      </c>
      <c r="L6" s="16">
        <v>13</v>
      </c>
      <c r="M6" s="16">
        <v>10</v>
      </c>
      <c r="N6" s="16">
        <v>9</v>
      </c>
      <c r="O6" s="16">
        <v>3</v>
      </c>
      <c r="P6" s="16">
        <v>2</v>
      </c>
      <c r="Q6" s="16">
        <v>28.5</v>
      </c>
      <c r="S6" s="17">
        <v>70</v>
      </c>
      <c r="W6" s="14">
        <f t="shared" ref="W6:W14" si="5">J6/J$2</f>
        <v>1</v>
      </c>
      <c r="X6" s="14">
        <f t="shared" ref="X6:X14" si="6">K6/K$2</f>
        <v>0.95454545454545459</v>
      </c>
      <c r="Y6" s="14">
        <f t="shared" ref="Y6:Y14" si="7">L6/L$2</f>
        <v>0.8125</v>
      </c>
      <c r="Z6" s="14">
        <f t="shared" ref="Z6:Z14" si="8">M6/M$2</f>
        <v>1</v>
      </c>
      <c r="AA6" s="14">
        <f t="shared" ref="AA6:AA14" si="9">N6/N$2</f>
        <v>0.9</v>
      </c>
      <c r="AB6" s="14">
        <f t="shared" ref="AB6:AB14" si="10">O6/O$2</f>
        <v>0.75</v>
      </c>
      <c r="AC6" s="14" t="e">
        <f t="shared" ref="AC6:AC14" si="11">P6/P$2</f>
        <v>#DIV/0!</v>
      </c>
      <c r="AD6" s="14">
        <f t="shared" ref="AD6:AD14" si="12">Q6/Q$2</f>
        <v>0.95</v>
      </c>
    </row>
    <row r="7" spans="1:31" x14ac:dyDescent="0.25">
      <c r="A7" s="27">
        <v>1</v>
      </c>
      <c r="B7" s="78" t="s">
        <v>690</v>
      </c>
      <c r="C7" s="92" t="s">
        <v>63</v>
      </c>
      <c r="E7" s="7">
        <f t="shared" si="2"/>
        <v>69.5</v>
      </c>
      <c r="F7" s="13">
        <f t="shared" si="3"/>
        <v>0.72395833333333337</v>
      </c>
      <c r="H7" s="13">
        <f t="shared" si="4"/>
        <v>0.72395833333333337</v>
      </c>
      <c r="J7" s="16">
        <v>3</v>
      </c>
      <c r="K7" s="16">
        <v>19</v>
      </c>
      <c r="L7" s="16">
        <v>12</v>
      </c>
      <c r="M7" s="16">
        <v>6</v>
      </c>
      <c r="N7" s="16">
        <v>5.5</v>
      </c>
      <c r="O7" s="16">
        <v>1</v>
      </c>
      <c r="P7" s="16">
        <v>0</v>
      </c>
      <c r="Q7" s="16">
        <v>23</v>
      </c>
      <c r="S7" s="17">
        <v>85</v>
      </c>
      <c r="W7" s="14">
        <f t="shared" si="5"/>
        <v>0.75</v>
      </c>
      <c r="X7" s="14">
        <f t="shared" si="6"/>
        <v>0.86363636363636365</v>
      </c>
      <c r="Y7" s="14">
        <f t="shared" si="7"/>
        <v>0.75</v>
      </c>
      <c r="Z7" s="14">
        <f t="shared" si="8"/>
        <v>0.6</v>
      </c>
      <c r="AA7" s="14">
        <f t="shared" si="9"/>
        <v>0.55000000000000004</v>
      </c>
      <c r="AB7" s="14">
        <f t="shared" si="10"/>
        <v>0.25</v>
      </c>
      <c r="AC7" s="14" t="e">
        <f t="shared" si="11"/>
        <v>#DIV/0!</v>
      </c>
      <c r="AD7" s="14">
        <f t="shared" si="12"/>
        <v>0.76666666666666672</v>
      </c>
    </row>
    <row r="8" spans="1:31" x14ac:dyDescent="0.25">
      <c r="A8" s="27">
        <v>1</v>
      </c>
      <c r="B8" s="78" t="s">
        <v>691</v>
      </c>
      <c r="C8" s="92" t="s">
        <v>44</v>
      </c>
      <c r="E8" s="7">
        <f t="shared" si="2"/>
        <v>80.5</v>
      </c>
      <c r="F8" s="13">
        <f t="shared" si="3"/>
        <v>0.83854166666666663</v>
      </c>
      <c r="G8" s="15">
        <v>0.14000000000000001</v>
      </c>
      <c r="H8" s="13">
        <f t="shared" si="4"/>
        <v>0.97854166666666664</v>
      </c>
      <c r="J8" s="16">
        <v>4</v>
      </c>
      <c r="K8" s="16">
        <v>15</v>
      </c>
      <c r="L8" s="16">
        <v>16</v>
      </c>
      <c r="M8" s="16">
        <v>10</v>
      </c>
      <c r="N8" s="16">
        <v>10</v>
      </c>
      <c r="O8" s="16">
        <v>3</v>
      </c>
      <c r="P8" s="16">
        <v>0</v>
      </c>
      <c r="Q8" s="16">
        <v>22.5</v>
      </c>
      <c r="S8" s="17">
        <v>80</v>
      </c>
      <c r="W8" s="14">
        <f t="shared" si="5"/>
        <v>1</v>
      </c>
      <c r="X8" s="14">
        <f t="shared" si="6"/>
        <v>0.68181818181818177</v>
      </c>
      <c r="Y8" s="14">
        <f t="shared" si="7"/>
        <v>1</v>
      </c>
      <c r="Z8" s="14">
        <f t="shared" si="8"/>
        <v>1</v>
      </c>
      <c r="AA8" s="14">
        <f t="shared" si="9"/>
        <v>1</v>
      </c>
      <c r="AB8" s="14">
        <f t="shared" si="10"/>
        <v>0.75</v>
      </c>
      <c r="AC8" s="14" t="e">
        <f t="shared" si="11"/>
        <v>#DIV/0!</v>
      </c>
      <c r="AD8" s="14">
        <f t="shared" si="12"/>
        <v>0.75</v>
      </c>
    </row>
    <row r="9" spans="1:31" x14ac:dyDescent="0.25">
      <c r="A9" s="27">
        <v>1</v>
      </c>
      <c r="B9" s="78" t="s">
        <v>692</v>
      </c>
      <c r="C9" s="92" t="s">
        <v>183</v>
      </c>
      <c r="E9" s="7">
        <f t="shared" si="2"/>
        <v>90.45</v>
      </c>
      <c r="F9" s="13">
        <f t="shared" si="3"/>
        <v>0.94218750000000007</v>
      </c>
      <c r="H9" s="13">
        <f t="shared" si="4"/>
        <v>0.94218750000000007</v>
      </c>
      <c r="J9" s="16">
        <v>4</v>
      </c>
      <c r="K9" s="16">
        <v>22</v>
      </c>
      <c r="L9" s="16">
        <v>15.45</v>
      </c>
      <c r="M9" s="16">
        <v>10</v>
      </c>
      <c r="N9" s="16">
        <v>10</v>
      </c>
      <c r="O9" s="16">
        <v>2</v>
      </c>
      <c r="P9" s="16">
        <v>0</v>
      </c>
      <c r="Q9" s="16">
        <v>27</v>
      </c>
      <c r="S9" s="17">
        <v>45</v>
      </c>
      <c r="W9" s="14">
        <f t="shared" si="5"/>
        <v>1</v>
      </c>
      <c r="X9" s="14">
        <f t="shared" si="6"/>
        <v>1</v>
      </c>
      <c r="Y9" s="14">
        <f t="shared" si="7"/>
        <v>0.96562499999999996</v>
      </c>
      <c r="Z9" s="14">
        <f t="shared" si="8"/>
        <v>1</v>
      </c>
      <c r="AA9" s="14">
        <f t="shared" si="9"/>
        <v>1</v>
      </c>
      <c r="AB9" s="14">
        <f t="shared" si="10"/>
        <v>0.5</v>
      </c>
      <c r="AC9" s="14" t="e">
        <f t="shared" si="11"/>
        <v>#DIV/0!</v>
      </c>
      <c r="AD9" s="14">
        <f t="shared" si="12"/>
        <v>0.9</v>
      </c>
    </row>
    <row r="10" spans="1:31" x14ac:dyDescent="0.25">
      <c r="A10" s="27">
        <v>1</v>
      </c>
      <c r="B10" s="78" t="s">
        <v>693</v>
      </c>
      <c r="C10" s="92" t="s">
        <v>199</v>
      </c>
      <c r="E10" s="7">
        <f t="shared" si="2"/>
        <v>80</v>
      </c>
      <c r="F10" s="13">
        <f t="shared" si="3"/>
        <v>0.83333333333333337</v>
      </c>
      <c r="H10" s="13">
        <f t="shared" si="4"/>
        <v>0.83333333333333337</v>
      </c>
      <c r="J10" s="16">
        <v>4</v>
      </c>
      <c r="K10" s="16">
        <v>16</v>
      </c>
      <c r="L10" s="16">
        <v>16</v>
      </c>
      <c r="M10" s="16">
        <v>10</v>
      </c>
      <c r="N10" s="16">
        <v>9</v>
      </c>
      <c r="O10" s="16">
        <v>0</v>
      </c>
      <c r="P10" s="16">
        <v>0</v>
      </c>
      <c r="Q10" s="16">
        <v>25</v>
      </c>
      <c r="S10" s="17">
        <v>60</v>
      </c>
      <c r="W10" s="14">
        <f t="shared" si="5"/>
        <v>1</v>
      </c>
      <c r="X10" s="14">
        <f t="shared" si="6"/>
        <v>0.72727272727272729</v>
      </c>
      <c r="Y10" s="14">
        <f t="shared" si="7"/>
        <v>1</v>
      </c>
      <c r="Z10" s="14">
        <f t="shared" si="8"/>
        <v>1</v>
      </c>
      <c r="AA10" s="14">
        <f t="shared" si="9"/>
        <v>0.9</v>
      </c>
      <c r="AB10" s="14">
        <f t="shared" si="10"/>
        <v>0</v>
      </c>
      <c r="AC10" s="14" t="e">
        <f t="shared" si="11"/>
        <v>#DIV/0!</v>
      </c>
      <c r="AD10" s="14">
        <f t="shared" si="12"/>
        <v>0.83333333333333337</v>
      </c>
    </row>
    <row r="11" spans="1:31" x14ac:dyDescent="0.25">
      <c r="A11" s="27">
        <v>1</v>
      </c>
      <c r="B11" s="78" t="s">
        <v>694</v>
      </c>
      <c r="C11" s="92" t="s">
        <v>813</v>
      </c>
      <c r="E11" s="7">
        <f t="shared" si="2"/>
        <v>68</v>
      </c>
      <c r="F11" s="13">
        <f t="shared" si="3"/>
        <v>0.70833333333333337</v>
      </c>
      <c r="G11" s="15">
        <v>0.11</v>
      </c>
      <c r="H11" s="13">
        <f t="shared" si="4"/>
        <v>0.81833333333333336</v>
      </c>
      <c r="J11" s="16">
        <v>4</v>
      </c>
      <c r="K11" s="16">
        <v>12</v>
      </c>
      <c r="L11" s="16">
        <v>16</v>
      </c>
      <c r="M11" s="16">
        <v>8</v>
      </c>
      <c r="N11" s="16">
        <v>8</v>
      </c>
      <c r="O11" s="16">
        <v>2</v>
      </c>
      <c r="P11" s="16">
        <v>0</v>
      </c>
      <c r="Q11" s="16">
        <v>18</v>
      </c>
      <c r="S11" s="17">
        <v>55</v>
      </c>
      <c r="W11" s="14">
        <f t="shared" si="5"/>
        <v>1</v>
      </c>
      <c r="X11" s="14">
        <f t="shared" si="6"/>
        <v>0.54545454545454541</v>
      </c>
      <c r="Y11" s="14">
        <f t="shared" si="7"/>
        <v>1</v>
      </c>
      <c r="Z11" s="14">
        <f t="shared" si="8"/>
        <v>0.8</v>
      </c>
      <c r="AA11" s="14">
        <f t="shared" si="9"/>
        <v>0.8</v>
      </c>
      <c r="AB11" s="14">
        <f t="shared" si="10"/>
        <v>0.5</v>
      </c>
      <c r="AC11" s="14" t="e">
        <f t="shared" si="11"/>
        <v>#DIV/0!</v>
      </c>
      <c r="AD11" s="14">
        <f t="shared" si="12"/>
        <v>0.6</v>
      </c>
    </row>
    <row r="12" spans="1:31" x14ac:dyDescent="0.25">
      <c r="A12" s="27">
        <v>1</v>
      </c>
      <c r="B12" s="78" t="s">
        <v>695</v>
      </c>
      <c r="C12" s="92" t="s">
        <v>696</v>
      </c>
      <c r="E12" s="7">
        <f t="shared" si="2"/>
        <v>70</v>
      </c>
      <c r="F12" s="13">
        <f t="shared" si="3"/>
        <v>0.72916666666666663</v>
      </c>
      <c r="G12" s="15">
        <v>0.13</v>
      </c>
      <c r="H12" s="13">
        <f t="shared" si="4"/>
        <v>0.85916666666666663</v>
      </c>
      <c r="J12" s="16">
        <v>0</v>
      </c>
      <c r="K12" s="16">
        <v>16.5</v>
      </c>
      <c r="L12" s="16">
        <v>16</v>
      </c>
      <c r="M12" s="16">
        <v>10</v>
      </c>
      <c r="N12" s="16">
        <v>10</v>
      </c>
      <c r="O12" s="16">
        <v>3.5</v>
      </c>
      <c r="P12" s="16">
        <v>0</v>
      </c>
      <c r="Q12" s="16">
        <v>14</v>
      </c>
      <c r="S12" s="17">
        <v>50</v>
      </c>
      <c r="W12" s="14">
        <f t="shared" si="5"/>
        <v>0</v>
      </c>
      <c r="X12" s="14">
        <f t="shared" si="6"/>
        <v>0.75</v>
      </c>
      <c r="Y12" s="14">
        <f t="shared" si="7"/>
        <v>1</v>
      </c>
      <c r="Z12" s="14">
        <f t="shared" si="8"/>
        <v>1</v>
      </c>
      <c r="AA12" s="14">
        <f t="shared" si="9"/>
        <v>1</v>
      </c>
      <c r="AB12" s="14">
        <f t="shared" si="10"/>
        <v>0.875</v>
      </c>
      <c r="AC12" s="14" t="e">
        <f t="shared" si="11"/>
        <v>#DIV/0!</v>
      </c>
      <c r="AD12" s="14">
        <f t="shared" si="12"/>
        <v>0.46666666666666667</v>
      </c>
    </row>
    <row r="13" spans="1:31" x14ac:dyDescent="0.25">
      <c r="A13" s="27">
        <v>1</v>
      </c>
      <c r="B13" s="78" t="s">
        <v>697</v>
      </c>
      <c r="C13" s="92" t="s">
        <v>698</v>
      </c>
      <c r="E13" s="7">
        <f t="shared" si="2"/>
        <v>43</v>
      </c>
      <c r="F13" s="13">
        <f t="shared" si="3"/>
        <v>0.44791666666666669</v>
      </c>
      <c r="G13" s="15">
        <v>0.13</v>
      </c>
      <c r="H13" s="13">
        <f t="shared" si="4"/>
        <v>0.57791666666666663</v>
      </c>
      <c r="J13" s="16">
        <v>3</v>
      </c>
      <c r="K13" s="16">
        <v>10</v>
      </c>
      <c r="L13" s="16">
        <v>10</v>
      </c>
      <c r="M13" s="16">
        <v>2</v>
      </c>
      <c r="N13" s="16">
        <v>2</v>
      </c>
      <c r="O13" s="16">
        <v>3</v>
      </c>
      <c r="P13" s="16">
        <v>2</v>
      </c>
      <c r="Q13" s="16">
        <v>11</v>
      </c>
      <c r="S13" s="17">
        <v>100</v>
      </c>
      <c r="U13" s="18" t="s">
        <v>855</v>
      </c>
      <c r="W13" s="14">
        <f t="shared" si="5"/>
        <v>0.75</v>
      </c>
      <c r="X13" s="14">
        <f t="shared" si="6"/>
        <v>0.45454545454545453</v>
      </c>
      <c r="Y13" s="14">
        <f t="shared" si="7"/>
        <v>0.625</v>
      </c>
      <c r="Z13" s="14">
        <f t="shared" si="8"/>
        <v>0.2</v>
      </c>
      <c r="AA13" s="14">
        <f t="shared" si="9"/>
        <v>0.2</v>
      </c>
      <c r="AB13" s="14">
        <f t="shared" si="10"/>
        <v>0.75</v>
      </c>
      <c r="AC13" s="14" t="e">
        <f t="shared" si="11"/>
        <v>#DIV/0!</v>
      </c>
      <c r="AD13" s="14">
        <f t="shared" si="12"/>
        <v>0.36666666666666664</v>
      </c>
    </row>
    <row r="14" spans="1:31" x14ac:dyDescent="0.25">
      <c r="A14" s="27">
        <v>1</v>
      </c>
      <c r="B14" s="78" t="s">
        <v>699</v>
      </c>
      <c r="C14" s="92" t="s">
        <v>622</v>
      </c>
      <c r="E14" s="7">
        <f t="shared" si="2"/>
        <v>91</v>
      </c>
      <c r="F14" s="13">
        <f t="shared" si="3"/>
        <v>0.94791666666666663</v>
      </c>
      <c r="H14" s="13">
        <f t="shared" si="4"/>
        <v>0.94791666666666663</v>
      </c>
      <c r="J14" s="16">
        <v>4</v>
      </c>
      <c r="K14" s="16">
        <v>19</v>
      </c>
      <c r="L14" s="16">
        <v>15.5</v>
      </c>
      <c r="M14" s="16">
        <v>10</v>
      </c>
      <c r="N14" s="16">
        <v>10</v>
      </c>
      <c r="O14" s="16">
        <v>3.5</v>
      </c>
      <c r="P14" s="16">
        <v>2</v>
      </c>
      <c r="Q14" s="16">
        <v>27</v>
      </c>
      <c r="S14" s="17">
        <v>50</v>
      </c>
      <c r="W14" s="14">
        <f t="shared" si="5"/>
        <v>1</v>
      </c>
      <c r="X14" s="14">
        <f t="shared" si="6"/>
        <v>0.86363636363636365</v>
      </c>
      <c r="Y14" s="14">
        <f t="shared" si="7"/>
        <v>0.96875</v>
      </c>
      <c r="Z14" s="14">
        <f t="shared" si="8"/>
        <v>1</v>
      </c>
      <c r="AA14" s="14">
        <f t="shared" si="9"/>
        <v>1</v>
      </c>
      <c r="AB14" s="14">
        <f t="shared" si="10"/>
        <v>0.875</v>
      </c>
      <c r="AC14" s="14" t="e">
        <f t="shared" si="11"/>
        <v>#DIV/0!</v>
      </c>
      <c r="AD14" s="14">
        <f t="shared" si="12"/>
        <v>0.9</v>
      </c>
    </row>
    <row r="15" spans="1:31" s="93" customFormat="1" x14ac:dyDescent="0.25">
      <c r="A15" s="93">
        <v>1</v>
      </c>
      <c r="B15" s="93" t="s">
        <v>833</v>
      </c>
      <c r="C15" s="93" t="s">
        <v>173</v>
      </c>
    </row>
    <row r="16" spans="1:31" x14ac:dyDescent="0.25">
      <c r="A16" s="27">
        <v>1</v>
      </c>
      <c r="B16" s="78" t="s">
        <v>700</v>
      </c>
      <c r="C16" s="92" t="s">
        <v>701</v>
      </c>
      <c r="E16" s="7">
        <f t="shared" ref="E16:E32" si="13">SUM(J16:Q16)</f>
        <v>26</v>
      </c>
      <c r="F16" s="13">
        <f t="shared" ref="F16:F32" si="14">E16/$E$2</f>
        <v>0.27083333333333331</v>
      </c>
      <c r="H16" s="13">
        <f t="shared" ref="H16:H32" si="15">F16+G16</f>
        <v>0.27083333333333331</v>
      </c>
      <c r="J16" s="16">
        <v>1</v>
      </c>
      <c r="K16" s="16">
        <v>6</v>
      </c>
      <c r="L16" s="16">
        <v>12</v>
      </c>
      <c r="M16" s="16">
        <v>2</v>
      </c>
      <c r="N16" s="16">
        <v>2</v>
      </c>
      <c r="O16" s="16">
        <v>0</v>
      </c>
      <c r="P16" s="16">
        <v>0</v>
      </c>
      <c r="Q16" s="16">
        <v>3</v>
      </c>
      <c r="S16" s="17">
        <v>70</v>
      </c>
      <c r="U16" s="18" t="s">
        <v>855</v>
      </c>
      <c r="W16" s="14">
        <f t="shared" ref="W16:W32" si="16">J16/J$2</f>
        <v>0.25</v>
      </c>
      <c r="X16" s="14">
        <f t="shared" ref="X16:X32" si="17">K16/K$2</f>
        <v>0.27272727272727271</v>
      </c>
      <c r="Y16" s="14">
        <f t="shared" ref="Y16:Y32" si="18">L16/L$2</f>
        <v>0.75</v>
      </c>
      <c r="Z16" s="14">
        <f t="shared" ref="Z16:Z32" si="19">M16/M$2</f>
        <v>0.2</v>
      </c>
      <c r="AA16" s="14">
        <f t="shared" ref="AA16:AA32" si="20">N16/N$2</f>
        <v>0.2</v>
      </c>
      <c r="AB16" s="14">
        <f t="shared" ref="AB16:AB32" si="21">O16/O$2</f>
        <v>0</v>
      </c>
      <c r="AC16" s="14" t="e">
        <f t="shared" ref="AC16:AC32" si="22">P16/P$2</f>
        <v>#DIV/0!</v>
      </c>
      <c r="AD16" s="14">
        <f t="shared" ref="AD16:AD32" si="23">Q16/Q$2</f>
        <v>0.1</v>
      </c>
    </row>
    <row r="17" spans="1:30" x14ac:dyDescent="0.25">
      <c r="A17" s="27">
        <v>1</v>
      </c>
      <c r="B17" s="78" t="s">
        <v>702</v>
      </c>
      <c r="C17" s="92" t="s">
        <v>703</v>
      </c>
      <c r="E17" s="7">
        <f t="shared" si="13"/>
        <v>66</v>
      </c>
      <c r="F17" s="13">
        <f t="shared" si="14"/>
        <v>0.6875</v>
      </c>
      <c r="G17" s="15">
        <v>0.05</v>
      </c>
      <c r="H17" s="13">
        <f t="shared" si="15"/>
        <v>0.73750000000000004</v>
      </c>
      <c r="J17" s="16">
        <v>4</v>
      </c>
      <c r="K17" s="16">
        <v>17</v>
      </c>
      <c r="L17" s="16">
        <v>12</v>
      </c>
      <c r="M17" s="16">
        <v>3</v>
      </c>
      <c r="N17" s="16">
        <v>3</v>
      </c>
      <c r="O17" s="16">
        <v>1</v>
      </c>
      <c r="P17" s="16">
        <v>1</v>
      </c>
      <c r="Q17" s="16">
        <v>25</v>
      </c>
      <c r="S17" s="17">
        <v>60</v>
      </c>
      <c r="W17" s="14">
        <f t="shared" si="16"/>
        <v>1</v>
      </c>
      <c r="X17" s="14">
        <f t="shared" si="17"/>
        <v>0.77272727272727271</v>
      </c>
      <c r="Y17" s="14">
        <f t="shared" si="18"/>
        <v>0.75</v>
      </c>
      <c r="Z17" s="14">
        <f t="shared" si="19"/>
        <v>0.3</v>
      </c>
      <c r="AA17" s="14">
        <f t="shared" si="20"/>
        <v>0.3</v>
      </c>
      <c r="AB17" s="14">
        <f t="shared" si="21"/>
        <v>0.25</v>
      </c>
      <c r="AC17" s="14" t="e">
        <f t="shared" si="22"/>
        <v>#DIV/0!</v>
      </c>
      <c r="AD17" s="14">
        <f t="shared" si="23"/>
        <v>0.83333333333333337</v>
      </c>
    </row>
    <row r="18" spans="1:30" x14ac:dyDescent="0.25">
      <c r="A18" s="27">
        <v>1</v>
      </c>
      <c r="B18" s="78" t="s">
        <v>704</v>
      </c>
      <c r="C18" s="92" t="s">
        <v>531</v>
      </c>
      <c r="E18" s="7">
        <f t="shared" si="13"/>
        <v>59</v>
      </c>
      <c r="F18" s="13">
        <f t="shared" si="14"/>
        <v>0.61458333333333337</v>
      </c>
      <c r="G18" s="15">
        <v>0.14000000000000001</v>
      </c>
      <c r="H18" s="13">
        <f t="shared" si="15"/>
        <v>0.75458333333333338</v>
      </c>
      <c r="J18" s="16">
        <v>0</v>
      </c>
      <c r="K18" s="16">
        <v>16</v>
      </c>
      <c r="L18" s="16">
        <v>16</v>
      </c>
      <c r="M18" s="16">
        <v>8</v>
      </c>
      <c r="N18" s="16">
        <v>6</v>
      </c>
      <c r="O18" s="16">
        <v>0</v>
      </c>
      <c r="P18" s="16">
        <v>0</v>
      </c>
      <c r="Q18" s="16">
        <v>13</v>
      </c>
      <c r="S18" s="17">
        <v>65</v>
      </c>
      <c r="W18" s="14">
        <f t="shared" si="16"/>
        <v>0</v>
      </c>
      <c r="X18" s="14">
        <f t="shared" si="17"/>
        <v>0.72727272727272729</v>
      </c>
      <c r="Y18" s="14">
        <f t="shared" si="18"/>
        <v>1</v>
      </c>
      <c r="Z18" s="14">
        <f t="shared" si="19"/>
        <v>0.8</v>
      </c>
      <c r="AA18" s="14">
        <f t="shared" si="20"/>
        <v>0.6</v>
      </c>
      <c r="AB18" s="14">
        <f t="shared" si="21"/>
        <v>0</v>
      </c>
      <c r="AC18" s="14" t="e">
        <f t="shared" si="22"/>
        <v>#DIV/0!</v>
      </c>
      <c r="AD18" s="14">
        <f t="shared" si="23"/>
        <v>0.43333333333333335</v>
      </c>
    </row>
    <row r="19" spans="1:30" x14ac:dyDescent="0.25">
      <c r="A19" s="27">
        <v>1</v>
      </c>
      <c r="B19" s="78" t="s">
        <v>705</v>
      </c>
      <c r="C19" s="92" t="s">
        <v>706</v>
      </c>
      <c r="E19" s="7">
        <f t="shared" si="13"/>
        <v>62.5</v>
      </c>
      <c r="F19" s="13">
        <f t="shared" si="14"/>
        <v>0.65104166666666663</v>
      </c>
      <c r="G19" s="15">
        <v>0.13500000000000001</v>
      </c>
      <c r="H19" s="13">
        <f t="shared" si="15"/>
        <v>0.78604166666666664</v>
      </c>
      <c r="J19" s="16">
        <v>0</v>
      </c>
      <c r="K19" s="16">
        <v>12</v>
      </c>
      <c r="L19" s="16">
        <v>15.5</v>
      </c>
      <c r="M19" s="16">
        <v>6</v>
      </c>
      <c r="N19" s="16">
        <v>5</v>
      </c>
      <c r="O19" s="16">
        <v>3.5</v>
      </c>
      <c r="P19" s="16">
        <v>0</v>
      </c>
      <c r="Q19" s="16">
        <v>20.5</v>
      </c>
      <c r="S19" s="17">
        <v>65</v>
      </c>
      <c r="W19" s="14">
        <f t="shared" si="16"/>
        <v>0</v>
      </c>
      <c r="X19" s="14">
        <f t="shared" si="17"/>
        <v>0.54545454545454541</v>
      </c>
      <c r="Y19" s="14">
        <f t="shared" si="18"/>
        <v>0.96875</v>
      </c>
      <c r="Z19" s="14">
        <f t="shared" si="19"/>
        <v>0.6</v>
      </c>
      <c r="AA19" s="14">
        <f t="shared" si="20"/>
        <v>0.5</v>
      </c>
      <c r="AB19" s="14">
        <f t="shared" si="21"/>
        <v>0.875</v>
      </c>
      <c r="AC19" s="14" t="e">
        <f t="shared" si="22"/>
        <v>#DIV/0!</v>
      </c>
      <c r="AD19" s="14">
        <f t="shared" si="23"/>
        <v>0.68333333333333335</v>
      </c>
    </row>
    <row r="20" spans="1:30" x14ac:dyDescent="0.25">
      <c r="A20" s="27">
        <v>1</v>
      </c>
      <c r="B20" s="78" t="s">
        <v>119</v>
      </c>
      <c r="C20" s="92" t="s">
        <v>667</v>
      </c>
      <c r="E20" s="7">
        <f t="shared" si="13"/>
        <v>91.5</v>
      </c>
      <c r="F20" s="13">
        <f t="shared" si="14"/>
        <v>0.953125</v>
      </c>
      <c r="G20" s="15">
        <v>4.7E-2</v>
      </c>
      <c r="H20" s="13">
        <f t="shared" si="15"/>
        <v>1.0001249999999999</v>
      </c>
      <c r="J20" s="16">
        <v>4</v>
      </c>
      <c r="K20" s="16">
        <v>22</v>
      </c>
      <c r="L20" s="16">
        <v>16</v>
      </c>
      <c r="M20" s="16">
        <v>10</v>
      </c>
      <c r="N20" s="16">
        <v>10</v>
      </c>
      <c r="O20" s="16">
        <v>3.5</v>
      </c>
      <c r="P20" s="16">
        <v>0</v>
      </c>
      <c r="Q20" s="16">
        <v>26</v>
      </c>
      <c r="S20" s="17">
        <v>55</v>
      </c>
      <c r="W20" s="14">
        <f t="shared" si="16"/>
        <v>1</v>
      </c>
      <c r="X20" s="14">
        <f t="shared" si="17"/>
        <v>1</v>
      </c>
      <c r="Y20" s="14">
        <f t="shared" si="18"/>
        <v>1</v>
      </c>
      <c r="Z20" s="14">
        <f t="shared" si="19"/>
        <v>1</v>
      </c>
      <c r="AA20" s="14">
        <f t="shared" si="20"/>
        <v>1</v>
      </c>
      <c r="AB20" s="14">
        <f t="shared" si="21"/>
        <v>0.875</v>
      </c>
      <c r="AC20" s="14" t="e">
        <f t="shared" si="22"/>
        <v>#DIV/0!</v>
      </c>
      <c r="AD20" s="14">
        <f t="shared" si="23"/>
        <v>0.8666666666666667</v>
      </c>
    </row>
    <row r="21" spans="1:30" x14ac:dyDescent="0.25">
      <c r="A21" s="27">
        <v>1</v>
      </c>
      <c r="B21" s="78" t="s">
        <v>707</v>
      </c>
      <c r="C21" s="92" t="s">
        <v>667</v>
      </c>
      <c r="E21" s="7">
        <f t="shared" si="13"/>
        <v>88</v>
      </c>
      <c r="F21" s="13">
        <f t="shared" si="14"/>
        <v>0.91666666666666663</v>
      </c>
      <c r="H21" s="13">
        <f t="shared" si="15"/>
        <v>0.91666666666666663</v>
      </c>
      <c r="J21" s="16">
        <v>4</v>
      </c>
      <c r="K21" s="16">
        <v>22</v>
      </c>
      <c r="L21" s="16">
        <v>16</v>
      </c>
      <c r="M21" s="16">
        <v>9</v>
      </c>
      <c r="N21" s="16">
        <v>10</v>
      </c>
      <c r="O21" s="16">
        <v>0</v>
      </c>
      <c r="P21" s="16">
        <v>0</v>
      </c>
      <c r="Q21" s="16">
        <v>27</v>
      </c>
      <c r="S21" s="17">
        <v>95</v>
      </c>
      <c r="W21" s="14">
        <f t="shared" si="16"/>
        <v>1</v>
      </c>
      <c r="X21" s="14">
        <f t="shared" si="17"/>
        <v>1</v>
      </c>
      <c r="Y21" s="14">
        <f t="shared" si="18"/>
        <v>1</v>
      </c>
      <c r="Z21" s="14">
        <f t="shared" si="19"/>
        <v>0.9</v>
      </c>
      <c r="AA21" s="14">
        <f t="shared" si="20"/>
        <v>1</v>
      </c>
      <c r="AB21" s="14">
        <f t="shared" si="21"/>
        <v>0</v>
      </c>
      <c r="AC21" s="14" t="e">
        <f t="shared" si="22"/>
        <v>#DIV/0!</v>
      </c>
      <c r="AD21" s="14">
        <f t="shared" si="23"/>
        <v>0.9</v>
      </c>
    </row>
    <row r="22" spans="1:30" x14ac:dyDescent="0.25">
      <c r="A22" s="27">
        <v>1</v>
      </c>
      <c r="B22" s="78" t="s">
        <v>834</v>
      </c>
      <c r="C22" s="92" t="s">
        <v>835</v>
      </c>
      <c r="E22" s="7">
        <f t="shared" si="13"/>
        <v>63.5</v>
      </c>
      <c r="F22" s="13">
        <f t="shared" si="14"/>
        <v>0.66145833333333337</v>
      </c>
      <c r="G22" s="15">
        <v>0.14000000000000001</v>
      </c>
      <c r="H22" s="13">
        <f t="shared" si="15"/>
        <v>0.80145833333333338</v>
      </c>
      <c r="J22" s="16">
        <v>0</v>
      </c>
      <c r="K22" s="16">
        <v>17</v>
      </c>
      <c r="L22" s="16">
        <v>9</v>
      </c>
      <c r="M22" s="16">
        <v>6</v>
      </c>
      <c r="N22" s="16">
        <v>6</v>
      </c>
      <c r="O22" s="16">
        <v>3.5</v>
      </c>
      <c r="P22" s="16">
        <v>2</v>
      </c>
      <c r="Q22" s="16">
        <v>20</v>
      </c>
      <c r="W22" s="14">
        <f t="shared" si="16"/>
        <v>0</v>
      </c>
      <c r="X22" s="14">
        <f t="shared" si="17"/>
        <v>0.77272727272727271</v>
      </c>
      <c r="Y22" s="14">
        <f t="shared" si="18"/>
        <v>0.5625</v>
      </c>
      <c r="Z22" s="14">
        <f t="shared" si="19"/>
        <v>0.6</v>
      </c>
      <c r="AA22" s="14">
        <f t="shared" si="20"/>
        <v>0.6</v>
      </c>
      <c r="AB22" s="14">
        <f t="shared" si="21"/>
        <v>0.875</v>
      </c>
      <c r="AC22" s="14" t="e">
        <f t="shared" si="22"/>
        <v>#DIV/0!</v>
      </c>
      <c r="AD22" s="14">
        <f t="shared" si="23"/>
        <v>0.66666666666666663</v>
      </c>
    </row>
    <row r="23" spans="1:30" x14ac:dyDescent="0.25">
      <c r="A23" s="27">
        <v>1</v>
      </c>
      <c r="B23" s="78" t="s">
        <v>708</v>
      </c>
      <c r="C23" s="92" t="s">
        <v>734</v>
      </c>
      <c r="E23" s="7">
        <f t="shared" si="13"/>
        <v>69.5</v>
      </c>
      <c r="F23" s="13">
        <f t="shared" si="14"/>
        <v>0.72395833333333337</v>
      </c>
      <c r="G23" s="15">
        <v>0.13500000000000001</v>
      </c>
      <c r="H23" s="13">
        <f t="shared" si="15"/>
        <v>0.85895833333333338</v>
      </c>
      <c r="J23" s="16">
        <v>3</v>
      </c>
      <c r="K23" s="16">
        <v>8</v>
      </c>
      <c r="L23" s="16">
        <v>16</v>
      </c>
      <c r="M23" s="16">
        <v>8</v>
      </c>
      <c r="N23" s="16">
        <v>9</v>
      </c>
      <c r="O23" s="16">
        <v>3.5</v>
      </c>
      <c r="P23" s="16">
        <v>2</v>
      </c>
      <c r="Q23" s="16">
        <v>20</v>
      </c>
      <c r="S23" s="17">
        <v>100</v>
      </c>
      <c r="W23" s="14">
        <f t="shared" si="16"/>
        <v>0.75</v>
      </c>
      <c r="X23" s="14">
        <f t="shared" si="17"/>
        <v>0.36363636363636365</v>
      </c>
      <c r="Y23" s="14">
        <f t="shared" si="18"/>
        <v>1</v>
      </c>
      <c r="Z23" s="14">
        <f t="shared" si="19"/>
        <v>0.8</v>
      </c>
      <c r="AA23" s="14">
        <f t="shared" si="20"/>
        <v>0.9</v>
      </c>
      <c r="AB23" s="14">
        <f t="shared" si="21"/>
        <v>0.875</v>
      </c>
      <c r="AC23" s="14" t="e">
        <f t="shared" si="22"/>
        <v>#DIV/0!</v>
      </c>
      <c r="AD23" s="14">
        <f t="shared" si="23"/>
        <v>0.66666666666666663</v>
      </c>
    </row>
    <row r="24" spans="1:30" x14ac:dyDescent="0.25">
      <c r="A24" s="27">
        <v>1</v>
      </c>
      <c r="B24" s="78" t="s">
        <v>708</v>
      </c>
      <c r="C24" s="92" t="s">
        <v>709</v>
      </c>
      <c r="E24" s="7">
        <f t="shared" si="13"/>
        <v>32.5</v>
      </c>
      <c r="F24" s="13">
        <f t="shared" si="14"/>
        <v>0.33854166666666669</v>
      </c>
      <c r="G24" s="15">
        <v>0.14000000000000001</v>
      </c>
      <c r="H24" s="13">
        <f t="shared" si="15"/>
        <v>0.4785416666666667</v>
      </c>
      <c r="J24" s="16">
        <v>4</v>
      </c>
      <c r="K24" s="16">
        <v>0</v>
      </c>
      <c r="L24" s="16">
        <v>14</v>
      </c>
      <c r="M24" s="16">
        <v>4</v>
      </c>
      <c r="N24" s="16">
        <v>3</v>
      </c>
      <c r="O24" s="16">
        <v>1.5</v>
      </c>
      <c r="P24" s="16">
        <v>0</v>
      </c>
      <c r="Q24" s="16">
        <v>6</v>
      </c>
      <c r="S24" s="17">
        <v>85</v>
      </c>
      <c r="U24" s="18" t="s">
        <v>855</v>
      </c>
      <c r="W24" s="14">
        <f t="shared" si="16"/>
        <v>1</v>
      </c>
      <c r="X24" s="14">
        <f t="shared" si="17"/>
        <v>0</v>
      </c>
      <c r="Y24" s="14">
        <f t="shared" si="18"/>
        <v>0.875</v>
      </c>
      <c r="Z24" s="14">
        <f t="shared" si="19"/>
        <v>0.4</v>
      </c>
      <c r="AA24" s="14">
        <f t="shared" si="20"/>
        <v>0.3</v>
      </c>
      <c r="AB24" s="14">
        <f t="shared" si="21"/>
        <v>0.375</v>
      </c>
      <c r="AC24" s="14" t="e">
        <f t="shared" si="22"/>
        <v>#DIV/0!</v>
      </c>
      <c r="AD24" s="14">
        <f t="shared" si="23"/>
        <v>0.2</v>
      </c>
    </row>
    <row r="25" spans="1:30" x14ac:dyDescent="0.25">
      <c r="A25" s="27">
        <v>1</v>
      </c>
      <c r="B25" s="78" t="s">
        <v>710</v>
      </c>
      <c r="C25" s="92" t="s">
        <v>504</v>
      </c>
      <c r="E25" s="7">
        <f t="shared" si="13"/>
        <v>16</v>
      </c>
      <c r="F25" s="13">
        <f t="shared" si="14"/>
        <v>0.16666666666666666</v>
      </c>
      <c r="H25" s="13">
        <f t="shared" si="15"/>
        <v>0.16666666666666666</v>
      </c>
      <c r="J25" s="16">
        <v>0</v>
      </c>
      <c r="K25" s="16">
        <v>0</v>
      </c>
      <c r="L25" s="16">
        <v>16</v>
      </c>
      <c r="M25" s="16">
        <v>0</v>
      </c>
      <c r="N25" s="16">
        <v>0</v>
      </c>
      <c r="O25" s="16">
        <v>0</v>
      </c>
      <c r="P25" s="16">
        <v>0</v>
      </c>
      <c r="Q25" s="16">
        <v>0</v>
      </c>
      <c r="S25" s="17">
        <v>60</v>
      </c>
      <c r="U25" s="18" t="s">
        <v>854</v>
      </c>
      <c r="W25" s="14">
        <f t="shared" si="16"/>
        <v>0</v>
      </c>
      <c r="X25" s="14">
        <f t="shared" si="17"/>
        <v>0</v>
      </c>
      <c r="Y25" s="14">
        <f t="shared" si="18"/>
        <v>1</v>
      </c>
      <c r="Z25" s="14">
        <f t="shared" si="19"/>
        <v>0</v>
      </c>
      <c r="AA25" s="14">
        <f t="shared" si="20"/>
        <v>0</v>
      </c>
      <c r="AB25" s="14">
        <f t="shared" si="21"/>
        <v>0</v>
      </c>
      <c r="AC25" s="14" t="e">
        <f t="shared" si="22"/>
        <v>#DIV/0!</v>
      </c>
      <c r="AD25" s="14">
        <f t="shared" si="23"/>
        <v>0</v>
      </c>
    </row>
    <row r="26" spans="1:30" x14ac:dyDescent="0.25">
      <c r="A26" s="27">
        <v>1</v>
      </c>
      <c r="B26" s="78" t="s">
        <v>491</v>
      </c>
      <c r="C26" s="92" t="s">
        <v>217</v>
      </c>
      <c r="E26" s="7">
        <f t="shared" si="13"/>
        <v>45</v>
      </c>
      <c r="F26" s="13">
        <f t="shared" si="14"/>
        <v>0.46875</v>
      </c>
      <c r="G26" s="15">
        <v>0.14499999999999999</v>
      </c>
      <c r="H26" s="13">
        <f t="shared" si="15"/>
        <v>0.61375000000000002</v>
      </c>
      <c r="J26" s="16">
        <v>0</v>
      </c>
      <c r="K26" s="16">
        <v>0</v>
      </c>
      <c r="L26" s="16">
        <v>15</v>
      </c>
      <c r="M26" s="16">
        <v>8</v>
      </c>
      <c r="N26" s="16">
        <v>7</v>
      </c>
      <c r="O26" s="16">
        <v>0</v>
      </c>
      <c r="P26" s="16">
        <v>0</v>
      </c>
      <c r="Q26" s="16">
        <v>15</v>
      </c>
      <c r="S26" s="17">
        <v>105</v>
      </c>
      <c r="W26" s="14">
        <f t="shared" si="16"/>
        <v>0</v>
      </c>
      <c r="X26" s="14">
        <f t="shared" si="17"/>
        <v>0</v>
      </c>
      <c r="Y26" s="14">
        <f t="shared" si="18"/>
        <v>0.9375</v>
      </c>
      <c r="Z26" s="14">
        <f t="shared" si="19"/>
        <v>0.8</v>
      </c>
      <c r="AA26" s="14">
        <f t="shared" si="20"/>
        <v>0.7</v>
      </c>
      <c r="AB26" s="14">
        <f t="shared" si="21"/>
        <v>0</v>
      </c>
      <c r="AC26" s="14" t="e">
        <f t="shared" si="22"/>
        <v>#DIV/0!</v>
      </c>
      <c r="AD26" s="14">
        <f t="shared" si="23"/>
        <v>0.5</v>
      </c>
    </row>
    <row r="27" spans="1:30" x14ac:dyDescent="0.25">
      <c r="A27" s="27">
        <v>1</v>
      </c>
      <c r="B27" s="78" t="s">
        <v>711</v>
      </c>
      <c r="C27" s="92" t="s">
        <v>712</v>
      </c>
      <c r="E27" s="7">
        <f t="shared" si="13"/>
        <v>56</v>
      </c>
      <c r="F27" s="13">
        <f t="shared" si="14"/>
        <v>0.58333333333333337</v>
      </c>
      <c r="H27" s="13">
        <f t="shared" si="15"/>
        <v>0.58333333333333337</v>
      </c>
      <c r="J27" s="16">
        <v>1</v>
      </c>
      <c r="K27" s="16">
        <v>12</v>
      </c>
      <c r="L27" s="16">
        <v>16</v>
      </c>
      <c r="M27" s="16">
        <v>6</v>
      </c>
      <c r="N27" s="16">
        <v>4</v>
      </c>
      <c r="O27" s="16">
        <v>1</v>
      </c>
      <c r="P27" s="16">
        <v>0</v>
      </c>
      <c r="Q27" s="16">
        <v>16</v>
      </c>
      <c r="S27" s="17">
        <v>100</v>
      </c>
      <c r="W27" s="14">
        <f t="shared" si="16"/>
        <v>0.25</v>
      </c>
      <c r="X27" s="14">
        <f t="shared" si="17"/>
        <v>0.54545454545454541</v>
      </c>
      <c r="Y27" s="14">
        <f t="shared" si="18"/>
        <v>1</v>
      </c>
      <c r="Z27" s="14">
        <f t="shared" si="19"/>
        <v>0.6</v>
      </c>
      <c r="AA27" s="14">
        <f t="shared" si="20"/>
        <v>0.4</v>
      </c>
      <c r="AB27" s="14">
        <f t="shared" si="21"/>
        <v>0.25</v>
      </c>
      <c r="AC27" s="14" t="e">
        <f t="shared" si="22"/>
        <v>#DIV/0!</v>
      </c>
      <c r="AD27" s="14">
        <f t="shared" si="23"/>
        <v>0.53333333333333333</v>
      </c>
    </row>
    <row r="28" spans="1:30" x14ac:dyDescent="0.25">
      <c r="A28" s="27">
        <v>1</v>
      </c>
      <c r="B28" s="78" t="s">
        <v>713</v>
      </c>
      <c r="C28" s="92" t="s">
        <v>714</v>
      </c>
      <c r="E28" s="7">
        <f t="shared" si="13"/>
        <v>94.5</v>
      </c>
      <c r="F28" s="13">
        <f t="shared" si="14"/>
        <v>0.984375</v>
      </c>
      <c r="H28" s="13">
        <f t="shared" si="15"/>
        <v>0.984375</v>
      </c>
      <c r="J28" s="16">
        <v>4</v>
      </c>
      <c r="K28" s="16">
        <v>22</v>
      </c>
      <c r="L28" s="16">
        <v>16</v>
      </c>
      <c r="M28" s="16">
        <v>10</v>
      </c>
      <c r="N28" s="16">
        <v>8</v>
      </c>
      <c r="O28" s="16">
        <v>3.5</v>
      </c>
      <c r="P28" s="16">
        <v>2</v>
      </c>
      <c r="Q28" s="16">
        <v>29</v>
      </c>
      <c r="S28" s="17">
        <v>70</v>
      </c>
      <c r="W28" s="14">
        <f t="shared" si="16"/>
        <v>1</v>
      </c>
      <c r="X28" s="14">
        <f t="shared" si="17"/>
        <v>1</v>
      </c>
      <c r="Y28" s="14">
        <f t="shared" si="18"/>
        <v>1</v>
      </c>
      <c r="Z28" s="14">
        <f t="shared" si="19"/>
        <v>1</v>
      </c>
      <c r="AA28" s="14">
        <f t="shared" si="20"/>
        <v>0.8</v>
      </c>
      <c r="AB28" s="14">
        <f t="shared" si="21"/>
        <v>0.875</v>
      </c>
      <c r="AC28" s="14" t="e">
        <f t="shared" si="22"/>
        <v>#DIV/0!</v>
      </c>
      <c r="AD28" s="14">
        <f t="shared" si="23"/>
        <v>0.96666666666666667</v>
      </c>
    </row>
    <row r="29" spans="1:30" x14ac:dyDescent="0.25">
      <c r="A29" s="27">
        <v>1</v>
      </c>
      <c r="B29" s="78" t="s">
        <v>170</v>
      </c>
      <c r="C29" s="92" t="s">
        <v>132</v>
      </c>
      <c r="E29" s="7">
        <f t="shared" si="13"/>
        <v>74</v>
      </c>
      <c r="F29" s="13">
        <f t="shared" si="14"/>
        <v>0.77083333333333337</v>
      </c>
      <c r="G29" s="15">
        <v>0.15</v>
      </c>
      <c r="H29" s="13">
        <f t="shared" si="15"/>
        <v>0.92083333333333339</v>
      </c>
      <c r="J29" s="16">
        <v>4</v>
      </c>
      <c r="K29" s="16">
        <v>15</v>
      </c>
      <c r="L29" s="16">
        <v>16</v>
      </c>
      <c r="M29" s="16">
        <v>10</v>
      </c>
      <c r="N29" s="16">
        <v>8</v>
      </c>
      <c r="O29" s="16">
        <v>1</v>
      </c>
      <c r="P29" s="16">
        <v>0</v>
      </c>
      <c r="Q29" s="16">
        <v>20</v>
      </c>
      <c r="S29" s="17">
        <v>85</v>
      </c>
      <c r="W29" s="14">
        <f t="shared" si="16"/>
        <v>1</v>
      </c>
      <c r="X29" s="14">
        <f t="shared" si="17"/>
        <v>0.68181818181818177</v>
      </c>
      <c r="Y29" s="14">
        <f t="shared" si="18"/>
        <v>1</v>
      </c>
      <c r="Z29" s="14">
        <f t="shared" si="19"/>
        <v>1</v>
      </c>
      <c r="AA29" s="14">
        <f t="shared" si="20"/>
        <v>0.8</v>
      </c>
      <c r="AB29" s="14">
        <f t="shared" si="21"/>
        <v>0.25</v>
      </c>
      <c r="AC29" s="14" t="e">
        <f t="shared" si="22"/>
        <v>#DIV/0!</v>
      </c>
      <c r="AD29" s="14">
        <f t="shared" si="23"/>
        <v>0.66666666666666663</v>
      </c>
    </row>
    <row r="30" spans="1:30" x14ac:dyDescent="0.25">
      <c r="A30" s="27">
        <v>1</v>
      </c>
      <c r="B30" s="87" t="s">
        <v>822</v>
      </c>
      <c r="C30" s="92" t="s">
        <v>823</v>
      </c>
      <c r="E30" s="7">
        <f t="shared" si="13"/>
        <v>93.5</v>
      </c>
      <c r="F30" s="13">
        <f t="shared" si="14"/>
        <v>0.97395833333333337</v>
      </c>
      <c r="H30" s="13">
        <f t="shared" si="15"/>
        <v>0.97395833333333337</v>
      </c>
      <c r="J30" s="16">
        <v>4</v>
      </c>
      <c r="K30" s="16">
        <v>22</v>
      </c>
      <c r="L30" s="16">
        <v>16</v>
      </c>
      <c r="M30" s="16">
        <v>10</v>
      </c>
      <c r="N30" s="16">
        <v>10</v>
      </c>
      <c r="O30" s="16">
        <v>3.5</v>
      </c>
      <c r="P30" s="16">
        <v>0</v>
      </c>
      <c r="Q30" s="16">
        <v>28</v>
      </c>
      <c r="S30" s="17">
        <v>55</v>
      </c>
      <c r="W30" s="14">
        <f t="shared" si="16"/>
        <v>1</v>
      </c>
      <c r="X30" s="14">
        <f t="shared" si="17"/>
        <v>1</v>
      </c>
      <c r="Y30" s="14">
        <f t="shared" si="18"/>
        <v>1</v>
      </c>
      <c r="Z30" s="14">
        <f t="shared" si="19"/>
        <v>1</v>
      </c>
      <c r="AA30" s="14">
        <f t="shared" si="20"/>
        <v>1</v>
      </c>
      <c r="AB30" s="14">
        <f t="shared" si="21"/>
        <v>0.875</v>
      </c>
      <c r="AC30" s="14" t="e">
        <f t="shared" si="22"/>
        <v>#DIV/0!</v>
      </c>
      <c r="AD30" s="14">
        <f t="shared" si="23"/>
        <v>0.93333333333333335</v>
      </c>
    </row>
    <row r="31" spans="1:30" x14ac:dyDescent="0.25">
      <c r="A31" s="27">
        <v>1</v>
      </c>
      <c r="B31" s="78" t="s">
        <v>715</v>
      </c>
      <c r="C31" s="92" t="s">
        <v>764</v>
      </c>
      <c r="E31" s="7">
        <f t="shared" si="13"/>
        <v>52.5</v>
      </c>
      <c r="F31" s="13">
        <f t="shared" si="14"/>
        <v>0.546875</v>
      </c>
      <c r="G31" s="15">
        <v>0.12</v>
      </c>
      <c r="H31" s="13">
        <f t="shared" si="15"/>
        <v>0.666875</v>
      </c>
      <c r="J31" s="16">
        <v>0</v>
      </c>
      <c r="K31" s="16">
        <v>17</v>
      </c>
      <c r="L31" s="16">
        <v>15.5</v>
      </c>
      <c r="M31" s="16">
        <v>0</v>
      </c>
      <c r="N31" s="16">
        <v>0</v>
      </c>
      <c r="O31" s="16">
        <v>0</v>
      </c>
      <c r="P31" s="16">
        <v>0</v>
      </c>
      <c r="Q31" s="16">
        <v>20</v>
      </c>
      <c r="S31" s="17">
        <v>95</v>
      </c>
      <c r="W31" s="14">
        <f t="shared" si="16"/>
        <v>0</v>
      </c>
      <c r="X31" s="14">
        <f t="shared" si="17"/>
        <v>0.77272727272727271</v>
      </c>
      <c r="Y31" s="14">
        <f t="shared" si="18"/>
        <v>0.96875</v>
      </c>
      <c r="Z31" s="14">
        <f t="shared" si="19"/>
        <v>0</v>
      </c>
      <c r="AA31" s="14">
        <f t="shared" si="20"/>
        <v>0</v>
      </c>
      <c r="AB31" s="14">
        <f t="shared" si="21"/>
        <v>0</v>
      </c>
      <c r="AC31" s="14" t="e">
        <f t="shared" si="22"/>
        <v>#DIV/0!</v>
      </c>
      <c r="AD31" s="14">
        <f t="shared" si="23"/>
        <v>0.66666666666666663</v>
      </c>
    </row>
    <row r="32" spans="1:30" x14ac:dyDescent="0.25">
      <c r="A32" s="27">
        <v>1</v>
      </c>
      <c r="B32" s="78" t="s">
        <v>716</v>
      </c>
      <c r="C32" s="92" t="s">
        <v>772</v>
      </c>
      <c r="E32" s="7">
        <f t="shared" si="13"/>
        <v>60.5</v>
      </c>
      <c r="F32" s="13">
        <f t="shared" si="14"/>
        <v>0.63020833333333337</v>
      </c>
      <c r="G32" s="15">
        <v>0.13500000000000001</v>
      </c>
      <c r="H32" s="13">
        <f t="shared" si="15"/>
        <v>0.76520833333333338</v>
      </c>
      <c r="J32" s="16">
        <v>0</v>
      </c>
      <c r="K32" s="16">
        <v>10</v>
      </c>
      <c r="L32" s="16">
        <v>14</v>
      </c>
      <c r="M32" s="16">
        <v>8</v>
      </c>
      <c r="N32" s="16">
        <v>8</v>
      </c>
      <c r="O32" s="16">
        <v>3.5</v>
      </c>
      <c r="P32" s="16">
        <v>2</v>
      </c>
      <c r="Q32" s="16">
        <v>15</v>
      </c>
      <c r="S32" s="17">
        <v>80</v>
      </c>
      <c r="W32" s="14">
        <f t="shared" si="16"/>
        <v>0</v>
      </c>
      <c r="X32" s="14">
        <f t="shared" si="17"/>
        <v>0.45454545454545453</v>
      </c>
      <c r="Y32" s="14">
        <f t="shared" si="18"/>
        <v>0.875</v>
      </c>
      <c r="Z32" s="14">
        <f t="shared" si="19"/>
        <v>0.8</v>
      </c>
      <c r="AA32" s="14">
        <f t="shared" si="20"/>
        <v>0.8</v>
      </c>
      <c r="AB32" s="14">
        <f t="shared" si="21"/>
        <v>0.875</v>
      </c>
      <c r="AC32" s="14" t="e">
        <f t="shared" si="22"/>
        <v>#DIV/0!</v>
      </c>
      <c r="AD32" s="14">
        <f t="shared" si="23"/>
        <v>0.5</v>
      </c>
    </row>
  </sheetData>
  <phoneticPr fontId="1" type="noConversion"/>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32"/>
  <sheetViews>
    <sheetView zoomScale="80" zoomScaleNormal="80" workbookViewId="0">
      <selection activeCell="F26" sqref="F26:F32"/>
    </sheetView>
  </sheetViews>
  <sheetFormatPr defaultRowHeight="12.75" x14ac:dyDescent="0.2"/>
  <cols>
    <col min="1" max="1" width="4.5703125" bestFit="1" customWidth="1"/>
    <col min="2" max="2" width="9.5703125" bestFit="1" customWidth="1"/>
    <col min="3" max="3" width="6.85546875" bestFit="1" customWidth="1"/>
    <col min="4" max="4" width="2.140625" customWidth="1"/>
    <col min="5" max="8" width="6.28515625" customWidth="1"/>
    <col min="9" max="9" width="2.140625" customWidth="1"/>
    <col min="10" max="10" width="6.140625" bestFit="1" customWidth="1"/>
    <col min="11" max="11" width="8.28515625" bestFit="1" customWidth="1"/>
    <col min="12" max="12" width="6.28515625" bestFit="1" customWidth="1"/>
    <col min="13" max="13" width="8.7109375" bestFit="1" customWidth="1"/>
    <col min="14" max="14" width="9.28515625" bestFit="1" customWidth="1"/>
    <col min="15" max="15" width="8" bestFit="1" customWidth="1"/>
    <col min="16" max="16" width="5.42578125" bestFit="1" customWidth="1"/>
    <col min="17" max="17" width="8.7109375" bestFit="1" customWidth="1"/>
    <col min="18" max="18" width="9.28515625" bestFit="1" customWidth="1"/>
    <col min="19" max="19" width="6" bestFit="1" customWidth="1"/>
    <col min="20" max="20" width="5.5703125" bestFit="1" customWidth="1"/>
    <col min="21" max="21" width="7.7109375" bestFit="1" customWidth="1"/>
    <col min="22" max="22" width="8.28515625" bestFit="1" customWidth="1"/>
    <col min="23" max="23" width="5.5703125" bestFit="1" customWidth="1"/>
    <col min="24" max="24" width="2.28515625" customWidth="1"/>
    <col min="26" max="26" width="2.28515625" customWidth="1"/>
    <col min="28" max="28" width="2.28515625" customWidth="1"/>
  </cols>
  <sheetData>
    <row r="1" spans="1:42" s="1" customFormat="1" ht="15" x14ac:dyDescent="0.25">
      <c r="F1" s="23"/>
      <c r="AA1" s="11">
        <f>COUNTA(#REF!)</f>
        <v>1</v>
      </c>
    </row>
    <row r="2" spans="1:42" s="1" customFormat="1" ht="15" x14ac:dyDescent="0.25">
      <c r="E2" s="8">
        <f>SUM(J2:W2)</f>
        <v>91</v>
      </c>
      <c r="F2" s="23"/>
      <c r="J2" s="9">
        <v>5</v>
      </c>
      <c r="K2" s="9">
        <v>20</v>
      </c>
      <c r="L2" s="9">
        <v>5</v>
      </c>
      <c r="M2" s="9">
        <v>7</v>
      </c>
      <c r="N2" s="9">
        <v>7</v>
      </c>
      <c r="O2" s="9">
        <v>0</v>
      </c>
      <c r="P2" s="9">
        <v>6</v>
      </c>
      <c r="Q2" s="9">
        <v>8</v>
      </c>
      <c r="R2" s="9">
        <v>8</v>
      </c>
      <c r="S2" s="9">
        <v>4</v>
      </c>
      <c r="T2" s="9">
        <v>5</v>
      </c>
      <c r="U2" s="9">
        <v>6</v>
      </c>
      <c r="V2" s="9">
        <v>5</v>
      </c>
      <c r="W2" s="9">
        <v>5</v>
      </c>
      <c r="X2" s="9"/>
      <c r="Y2" s="9"/>
      <c r="Z2" s="9"/>
      <c r="AA2" s="11"/>
    </row>
    <row r="3" spans="1:42" s="1" customFormat="1" ht="15" x14ac:dyDescent="0.25">
      <c r="A3" s="4" t="s">
        <v>17</v>
      </c>
      <c r="B3" s="4" t="s">
        <v>0</v>
      </c>
      <c r="C3" s="4" t="s">
        <v>69</v>
      </c>
      <c r="E3" s="1" t="s">
        <v>2</v>
      </c>
      <c r="F3" s="23" t="s">
        <v>3</v>
      </c>
      <c r="G3" s="1" t="s">
        <v>471</v>
      </c>
      <c r="H3" s="1" t="s">
        <v>856</v>
      </c>
      <c r="J3" s="6" t="s">
        <v>866</v>
      </c>
      <c r="K3" s="6" t="s">
        <v>867</v>
      </c>
      <c r="L3" s="6" t="s">
        <v>868</v>
      </c>
      <c r="M3" s="6" t="s">
        <v>870</v>
      </c>
      <c r="N3" s="6" t="s">
        <v>879</v>
      </c>
      <c r="O3" s="6" t="s">
        <v>869</v>
      </c>
      <c r="P3" s="6" t="s">
        <v>872</v>
      </c>
      <c r="Q3" s="6" t="s">
        <v>873</v>
      </c>
      <c r="R3" s="6" t="s">
        <v>871</v>
      </c>
      <c r="S3" s="6" t="s">
        <v>874</v>
      </c>
      <c r="T3" s="5" t="s">
        <v>875</v>
      </c>
      <c r="U3" s="5" t="s">
        <v>876</v>
      </c>
      <c r="V3" s="5" t="s">
        <v>877</v>
      </c>
      <c r="W3" s="5" t="s">
        <v>878</v>
      </c>
      <c r="X3" s="6"/>
      <c r="Y3" s="6" t="s">
        <v>675</v>
      </c>
      <c r="Z3" s="6"/>
      <c r="AA3" s="9" t="s">
        <v>362</v>
      </c>
      <c r="AC3" s="1" t="str">
        <f t="shared" ref="AC3:AN3" si="0">CONCATENATE("p.",J3)</f>
        <v>p.saDist</v>
      </c>
      <c r="AD3" s="1" t="str">
        <f t="shared" si="0"/>
        <v>p.calcProb</v>
      </c>
      <c r="AE3" s="1" t="str">
        <f t="shared" si="0"/>
        <v>p.saPval</v>
      </c>
      <c r="AF3" s="1" t="str">
        <f t="shared" si="0"/>
        <v>p.calcPval1</v>
      </c>
      <c r="AG3" s="1" t="str">
        <f t="shared" si="0"/>
        <v>p.calcConf1</v>
      </c>
      <c r="AH3" s="1" t="str">
        <f t="shared" si="0"/>
        <v>p.calcBeta</v>
      </c>
      <c r="AI3" s="1" t="str">
        <f t="shared" si="0"/>
        <v>p.Hypo</v>
      </c>
      <c r="AJ3" s="1" t="str">
        <f t="shared" si="0"/>
        <v>p.calcPval2</v>
      </c>
      <c r="AK3" s="1" t="str">
        <f t="shared" si="0"/>
        <v>p.calcConf2</v>
      </c>
      <c r="AL3" s="1" t="str">
        <f t="shared" si="0"/>
        <v>p.Errors</v>
      </c>
      <c r="AM3" s="1" t="str">
        <f t="shared" si="0"/>
        <v>p.calcN</v>
      </c>
      <c r="AN3" s="1" t="str">
        <f t="shared" si="0"/>
        <v>p.PrecAcc</v>
      </c>
      <c r="AO3" s="1" t="str">
        <f t="shared" ref="AO3:AP3" si="1">CONCATENATE("p.",V3)</f>
        <v>p.saPower</v>
      </c>
      <c r="AP3" s="1" t="str">
        <f t="shared" si="1"/>
        <v>p.saME</v>
      </c>
    </row>
    <row r="4" spans="1:42" s="7" customFormat="1" ht="15" x14ac:dyDescent="0.25">
      <c r="A4" s="27">
        <v>1</v>
      </c>
      <c r="B4" s="78" t="s">
        <v>686</v>
      </c>
      <c r="C4" s="92" t="s">
        <v>667</v>
      </c>
      <c r="E4" s="1">
        <f>SUM(J4:W4)</f>
        <v>0</v>
      </c>
      <c r="F4" s="10">
        <f>E4/$E$2</f>
        <v>0</v>
      </c>
      <c r="G4" s="10"/>
      <c r="H4" s="10">
        <f>F4+G4</f>
        <v>0</v>
      </c>
      <c r="AA4" s="12"/>
      <c r="AC4" s="95">
        <f>J4/J$2</f>
        <v>0</v>
      </c>
      <c r="AD4" s="95">
        <f t="shared" ref="AD4:AN4" si="2">K4/K$2</f>
        <v>0</v>
      </c>
      <c r="AE4" s="95">
        <f t="shared" si="2"/>
        <v>0</v>
      </c>
      <c r="AF4" s="95">
        <f t="shared" si="2"/>
        <v>0</v>
      </c>
      <c r="AG4" s="95">
        <f t="shared" si="2"/>
        <v>0</v>
      </c>
      <c r="AH4" s="95" t="e">
        <f t="shared" si="2"/>
        <v>#DIV/0!</v>
      </c>
      <c r="AI4" s="95">
        <f t="shared" si="2"/>
        <v>0</v>
      </c>
      <c r="AJ4" s="95">
        <f t="shared" si="2"/>
        <v>0</v>
      </c>
      <c r="AK4" s="95">
        <f t="shared" si="2"/>
        <v>0</v>
      </c>
      <c r="AL4" s="95">
        <f t="shared" si="2"/>
        <v>0</v>
      </c>
      <c r="AM4" s="95">
        <f t="shared" si="2"/>
        <v>0</v>
      </c>
      <c r="AN4" s="95">
        <f t="shared" si="2"/>
        <v>0</v>
      </c>
      <c r="AO4" s="95">
        <f t="shared" ref="AO4" si="3">V4/V$2</f>
        <v>0</v>
      </c>
      <c r="AP4" s="95">
        <f t="shared" ref="AP4" si="4">W4/W$2</f>
        <v>0</v>
      </c>
    </row>
    <row r="5" spans="1:42" s="93" customFormat="1" ht="15" x14ac:dyDescent="0.25">
      <c r="A5" s="93">
        <v>1</v>
      </c>
      <c r="B5" s="93" t="s">
        <v>687</v>
      </c>
      <c r="C5" s="93" t="s">
        <v>688</v>
      </c>
      <c r="AC5" s="96"/>
      <c r="AD5" s="96"/>
      <c r="AE5" s="96"/>
      <c r="AF5" s="96"/>
      <c r="AG5" s="96"/>
      <c r="AH5" s="96"/>
      <c r="AI5" s="96"/>
      <c r="AJ5" s="96"/>
      <c r="AK5" s="96"/>
      <c r="AL5" s="96"/>
      <c r="AM5" s="96"/>
      <c r="AN5" s="96"/>
      <c r="AO5" s="96"/>
      <c r="AP5" s="96"/>
    </row>
    <row r="6" spans="1:42" ht="15" x14ac:dyDescent="0.25">
      <c r="A6" s="27">
        <v>1</v>
      </c>
      <c r="B6" s="78" t="s">
        <v>689</v>
      </c>
      <c r="C6" s="92" t="s">
        <v>770</v>
      </c>
      <c r="E6" s="1">
        <f t="shared" ref="E6:E14" si="5">SUM(J6:W6)</f>
        <v>88</v>
      </c>
      <c r="F6" s="10">
        <f t="shared" ref="F6:F14" si="6">E6/$E$2</f>
        <v>0.96703296703296704</v>
      </c>
      <c r="G6" s="10"/>
      <c r="H6" s="10">
        <f t="shared" ref="H6:H14" si="7">F6+G6</f>
        <v>0.96703296703296704</v>
      </c>
      <c r="I6" s="7"/>
      <c r="J6" s="7">
        <v>5</v>
      </c>
      <c r="K6" s="7">
        <v>19</v>
      </c>
      <c r="L6" s="7">
        <v>5</v>
      </c>
      <c r="M6" s="7">
        <v>7</v>
      </c>
      <c r="N6" s="7">
        <v>7</v>
      </c>
      <c r="O6" s="7">
        <v>4</v>
      </c>
      <c r="P6" s="7">
        <v>6</v>
      </c>
      <c r="Q6" s="7">
        <v>8</v>
      </c>
      <c r="R6" s="7">
        <v>8</v>
      </c>
      <c r="S6" s="7">
        <v>3</v>
      </c>
      <c r="T6" s="7">
        <v>3</v>
      </c>
      <c r="U6" s="7">
        <v>4</v>
      </c>
      <c r="V6" s="7">
        <v>4</v>
      </c>
      <c r="W6" s="7">
        <v>5</v>
      </c>
      <c r="X6" s="7"/>
      <c r="Y6" s="7">
        <v>76</v>
      </c>
      <c r="Z6" s="7"/>
      <c r="AA6" s="12"/>
      <c r="AB6" s="7"/>
      <c r="AC6" s="95">
        <f t="shared" ref="AC6:AC14" si="8">J6/J$2</f>
        <v>1</v>
      </c>
      <c r="AD6" s="95">
        <f t="shared" ref="AD6:AD14" si="9">K6/K$2</f>
        <v>0.95</v>
      </c>
      <c r="AE6" s="95">
        <f t="shared" ref="AE6:AE14" si="10">L6/L$2</f>
        <v>1</v>
      </c>
      <c r="AF6" s="95">
        <f t="shared" ref="AF6:AF14" si="11">M6/M$2</f>
        <v>1</v>
      </c>
      <c r="AG6" s="95">
        <f t="shared" ref="AG6:AG14" si="12">N6/N$2</f>
        <v>1</v>
      </c>
      <c r="AH6" s="95" t="e">
        <f t="shared" ref="AH6:AH14" si="13">O6/O$2</f>
        <v>#DIV/0!</v>
      </c>
      <c r="AI6" s="95">
        <f t="shared" ref="AI6:AI14" si="14">P6/P$2</f>
        <v>1</v>
      </c>
      <c r="AJ6" s="95">
        <f t="shared" ref="AJ6:AJ14" si="15">Q6/Q$2</f>
        <v>1</v>
      </c>
      <c r="AK6" s="95">
        <f t="shared" ref="AK6:AK14" si="16">R6/R$2</f>
        <v>1</v>
      </c>
      <c r="AL6" s="95">
        <f t="shared" ref="AL6:AL14" si="17">S6/S$2</f>
        <v>0.75</v>
      </c>
      <c r="AM6" s="95">
        <f t="shared" ref="AM6:AM14" si="18">T6/T$2</f>
        <v>0.6</v>
      </c>
      <c r="AN6" s="95">
        <f t="shared" ref="AN6:AN14" si="19">U6/U$2</f>
        <v>0.66666666666666663</v>
      </c>
      <c r="AO6" s="95">
        <f t="shared" ref="AO6:AO14" si="20">V6/V$2</f>
        <v>0.8</v>
      </c>
      <c r="AP6" s="95">
        <f t="shared" ref="AP6:AP14" si="21">W6/W$2</f>
        <v>1</v>
      </c>
    </row>
    <row r="7" spans="1:42" ht="15" x14ac:dyDescent="0.25">
      <c r="A7" s="27">
        <v>1</v>
      </c>
      <c r="B7" s="78" t="s">
        <v>690</v>
      </c>
      <c r="C7" s="92" t="s">
        <v>63</v>
      </c>
      <c r="E7" s="1">
        <f t="shared" si="5"/>
        <v>0</v>
      </c>
      <c r="F7" s="10">
        <f t="shared" si="6"/>
        <v>0</v>
      </c>
      <c r="G7" s="10"/>
      <c r="H7" s="10">
        <f t="shared" si="7"/>
        <v>0</v>
      </c>
      <c r="I7" s="7"/>
      <c r="J7" s="7"/>
      <c r="K7" s="7"/>
      <c r="L7" s="7"/>
      <c r="M7" s="7"/>
      <c r="N7" s="7"/>
      <c r="O7" s="7"/>
      <c r="P7" s="7"/>
      <c r="Q7" s="7"/>
      <c r="R7" s="7"/>
      <c r="S7" s="7"/>
      <c r="T7" s="7"/>
      <c r="U7" s="7"/>
      <c r="V7" s="7"/>
      <c r="W7" s="7"/>
      <c r="X7" s="7"/>
      <c r="Y7" s="7"/>
      <c r="Z7" s="7"/>
      <c r="AA7" s="12"/>
      <c r="AB7" s="7"/>
      <c r="AC7" s="95">
        <f t="shared" si="8"/>
        <v>0</v>
      </c>
      <c r="AD7" s="95">
        <f t="shared" si="9"/>
        <v>0</v>
      </c>
      <c r="AE7" s="95">
        <f t="shared" si="10"/>
        <v>0</v>
      </c>
      <c r="AF7" s="95">
        <f t="shared" si="11"/>
        <v>0</v>
      </c>
      <c r="AG7" s="95">
        <f t="shared" si="12"/>
        <v>0</v>
      </c>
      <c r="AH7" s="95" t="e">
        <f t="shared" si="13"/>
        <v>#DIV/0!</v>
      </c>
      <c r="AI7" s="95">
        <f t="shared" si="14"/>
        <v>0</v>
      </c>
      <c r="AJ7" s="95">
        <f t="shared" si="15"/>
        <v>0</v>
      </c>
      <c r="AK7" s="95">
        <f t="shared" si="16"/>
        <v>0</v>
      </c>
      <c r="AL7" s="95">
        <f t="shared" si="17"/>
        <v>0</v>
      </c>
      <c r="AM7" s="95">
        <f t="shared" si="18"/>
        <v>0</v>
      </c>
      <c r="AN7" s="95">
        <f t="shared" si="19"/>
        <v>0</v>
      </c>
      <c r="AO7" s="95">
        <f t="shared" si="20"/>
        <v>0</v>
      </c>
      <c r="AP7" s="95">
        <f t="shared" si="21"/>
        <v>0</v>
      </c>
    </row>
    <row r="8" spans="1:42" ht="15" x14ac:dyDescent="0.25">
      <c r="A8" s="27">
        <v>1</v>
      </c>
      <c r="B8" s="78" t="s">
        <v>691</v>
      </c>
      <c r="C8" s="92" t="s">
        <v>44</v>
      </c>
      <c r="E8" s="1">
        <f t="shared" si="5"/>
        <v>61</v>
      </c>
      <c r="F8" s="10">
        <f t="shared" si="6"/>
        <v>0.67032967032967028</v>
      </c>
      <c r="G8" s="10">
        <v>0.13</v>
      </c>
      <c r="H8" s="10">
        <f t="shared" si="7"/>
        <v>0.80032967032967028</v>
      </c>
      <c r="I8" s="7"/>
      <c r="J8" s="7">
        <v>2</v>
      </c>
      <c r="K8" s="7">
        <v>20</v>
      </c>
      <c r="L8" s="7">
        <v>3</v>
      </c>
      <c r="M8" s="7">
        <v>0</v>
      </c>
      <c r="N8" s="7">
        <v>4</v>
      </c>
      <c r="O8" s="7">
        <v>4</v>
      </c>
      <c r="P8" s="7">
        <v>4</v>
      </c>
      <c r="Q8" s="7">
        <v>0</v>
      </c>
      <c r="R8" s="7">
        <v>5</v>
      </c>
      <c r="S8" s="7">
        <v>2</v>
      </c>
      <c r="T8" s="7">
        <v>4</v>
      </c>
      <c r="U8" s="7">
        <v>4</v>
      </c>
      <c r="V8" s="7">
        <v>5</v>
      </c>
      <c r="W8" s="7">
        <v>4</v>
      </c>
      <c r="X8" s="7"/>
      <c r="Y8" s="7">
        <v>88</v>
      </c>
      <c r="Z8" s="7"/>
      <c r="AA8" s="12"/>
      <c r="AB8" s="7"/>
      <c r="AC8" s="95">
        <f t="shared" si="8"/>
        <v>0.4</v>
      </c>
      <c r="AD8" s="95">
        <f t="shared" si="9"/>
        <v>1</v>
      </c>
      <c r="AE8" s="95">
        <f t="shared" si="10"/>
        <v>0.6</v>
      </c>
      <c r="AF8" s="95">
        <f t="shared" si="11"/>
        <v>0</v>
      </c>
      <c r="AG8" s="95">
        <f t="shared" si="12"/>
        <v>0.5714285714285714</v>
      </c>
      <c r="AH8" s="95" t="e">
        <f t="shared" si="13"/>
        <v>#DIV/0!</v>
      </c>
      <c r="AI8" s="95">
        <f t="shared" si="14"/>
        <v>0.66666666666666663</v>
      </c>
      <c r="AJ8" s="95">
        <f t="shared" si="15"/>
        <v>0</v>
      </c>
      <c r="AK8" s="95">
        <f t="shared" si="16"/>
        <v>0.625</v>
      </c>
      <c r="AL8" s="95">
        <f t="shared" si="17"/>
        <v>0.5</v>
      </c>
      <c r="AM8" s="95">
        <f t="shared" si="18"/>
        <v>0.8</v>
      </c>
      <c r="AN8" s="95">
        <f t="shared" si="19"/>
        <v>0.66666666666666663</v>
      </c>
      <c r="AO8" s="95">
        <f t="shared" si="20"/>
        <v>1</v>
      </c>
      <c r="AP8" s="95">
        <f t="shared" si="21"/>
        <v>0.8</v>
      </c>
    </row>
    <row r="9" spans="1:42" ht="15" x14ac:dyDescent="0.25">
      <c r="A9" s="27">
        <v>1</v>
      </c>
      <c r="B9" s="78" t="s">
        <v>692</v>
      </c>
      <c r="C9" s="92" t="s">
        <v>183</v>
      </c>
      <c r="E9" s="1">
        <f t="shared" si="5"/>
        <v>60</v>
      </c>
      <c r="F9" s="10">
        <f t="shared" si="6"/>
        <v>0.65934065934065933</v>
      </c>
      <c r="G9" s="10"/>
      <c r="H9" s="10">
        <f t="shared" si="7"/>
        <v>0.65934065934065933</v>
      </c>
      <c r="I9" s="7"/>
      <c r="J9" s="7">
        <v>1</v>
      </c>
      <c r="K9" s="7">
        <v>10</v>
      </c>
      <c r="L9" s="7">
        <v>2</v>
      </c>
      <c r="M9" s="7">
        <v>7</v>
      </c>
      <c r="N9" s="7">
        <v>5</v>
      </c>
      <c r="O9" s="7">
        <v>0</v>
      </c>
      <c r="P9" s="7">
        <v>6</v>
      </c>
      <c r="Q9" s="7">
        <v>5</v>
      </c>
      <c r="R9" s="7">
        <v>4</v>
      </c>
      <c r="S9" s="7">
        <v>4</v>
      </c>
      <c r="T9" s="7">
        <v>4</v>
      </c>
      <c r="U9" s="7">
        <v>4</v>
      </c>
      <c r="V9" s="7">
        <v>3</v>
      </c>
      <c r="W9" s="7">
        <v>5</v>
      </c>
      <c r="X9" s="7"/>
      <c r="Y9" s="7">
        <v>50</v>
      </c>
      <c r="Z9" s="7"/>
      <c r="AA9" s="12"/>
      <c r="AB9" s="7"/>
      <c r="AC9" s="95">
        <f t="shared" si="8"/>
        <v>0.2</v>
      </c>
      <c r="AD9" s="95">
        <f t="shared" si="9"/>
        <v>0.5</v>
      </c>
      <c r="AE9" s="95">
        <f t="shared" si="10"/>
        <v>0.4</v>
      </c>
      <c r="AF9" s="95">
        <f t="shared" si="11"/>
        <v>1</v>
      </c>
      <c r="AG9" s="95">
        <f t="shared" si="12"/>
        <v>0.7142857142857143</v>
      </c>
      <c r="AH9" s="95" t="e">
        <f t="shared" si="13"/>
        <v>#DIV/0!</v>
      </c>
      <c r="AI9" s="95">
        <f t="shared" si="14"/>
        <v>1</v>
      </c>
      <c r="AJ9" s="95">
        <f t="shared" si="15"/>
        <v>0.625</v>
      </c>
      <c r="AK9" s="95">
        <f t="shared" si="16"/>
        <v>0.5</v>
      </c>
      <c r="AL9" s="95">
        <f t="shared" si="17"/>
        <v>1</v>
      </c>
      <c r="AM9" s="95">
        <f t="shared" si="18"/>
        <v>0.8</v>
      </c>
      <c r="AN9" s="95">
        <f t="shared" si="19"/>
        <v>0.66666666666666663</v>
      </c>
      <c r="AO9" s="95">
        <f t="shared" si="20"/>
        <v>0.6</v>
      </c>
      <c r="AP9" s="95">
        <f t="shared" si="21"/>
        <v>1</v>
      </c>
    </row>
    <row r="10" spans="1:42" ht="15" x14ac:dyDescent="0.25">
      <c r="A10" s="27">
        <v>1</v>
      </c>
      <c r="B10" s="78" t="s">
        <v>693</v>
      </c>
      <c r="C10" s="92" t="s">
        <v>199</v>
      </c>
      <c r="E10" s="1">
        <f t="shared" si="5"/>
        <v>55</v>
      </c>
      <c r="F10" s="10">
        <f t="shared" si="6"/>
        <v>0.60439560439560436</v>
      </c>
      <c r="G10" s="10"/>
      <c r="H10" s="10">
        <f t="shared" si="7"/>
        <v>0.60439560439560436</v>
      </c>
      <c r="I10" s="7"/>
      <c r="J10" s="7">
        <v>1</v>
      </c>
      <c r="K10" s="7">
        <v>12</v>
      </c>
      <c r="L10" s="7">
        <v>1</v>
      </c>
      <c r="M10" s="7">
        <v>7</v>
      </c>
      <c r="N10" s="7">
        <v>4</v>
      </c>
      <c r="O10" s="7">
        <v>0</v>
      </c>
      <c r="P10" s="7">
        <v>6</v>
      </c>
      <c r="Q10" s="7">
        <v>8</v>
      </c>
      <c r="R10" s="7">
        <v>5</v>
      </c>
      <c r="S10" s="7">
        <v>2</v>
      </c>
      <c r="T10" s="7">
        <v>0</v>
      </c>
      <c r="U10" s="7">
        <v>4</v>
      </c>
      <c r="V10" s="7">
        <v>4</v>
      </c>
      <c r="W10" s="7">
        <v>1</v>
      </c>
      <c r="X10" s="7"/>
      <c r="Y10" s="7">
        <v>68</v>
      </c>
      <c r="Z10" s="7"/>
      <c r="AA10" s="12"/>
      <c r="AB10" s="7"/>
      <c r="AC10" s="95">
        <f t="shared" si="8"/>
        <v>0.2</v>
      </c>
      <c r="AD10" s="95">
        <f t="shared" si="9"/>
        <v>0.6</v>
      </c>
      <c r="AE10" s="95">
        <f t="shared" si="10"/>
        <v>0.2</v>
      </c>
      <c r="AF10" s="95">
        <f t="shared" si="11"/>
        <v>1</v>
      </c>
      <c r="AG10" s="95">
        <f t="shared" si="12"/>
        <v>0.5714285714285714</v>
      </c>
      <c r="AH10" s="95" t="e">
        <f t="shared" si="13"/>
        <v>#DIV/0!</v>
      </c>
      <c r="AI10" s="95">
        <f t="shared" si="14"/>
        <v>1</v>
      </c>
      <c r="AJ10" s="95">
        <f t="shared" si="15"/>
        <v>1</v>
      </c>
      <c r="AK10" s="95">
        <f t="shared" si="16"/>
        <v>0.625</v>
      </c>
      <c r="AL10" s="95">
        <f t="shared" si="17"/>
        <v>0.5</v>
      </c>
      <c r="AM10" s="95">
        <f t="shared" si="18"/>
        <v>0</v>
      </c>
      <c r="AN10" s="95">
        <f t="shared" si="19"/>
        <v>0.66666666666666663</v>
      </c>
      <c r="AO10" s="95">
        <f t="shared" si="20"/>
        <v>0.8</v>
      </c>
      <c r="AP10" s="95">
        <f t="shared" si="21"/>
        <v>0.2</v>
      </c>
    </row>
    <row r="11" spans="1:42" ht="15" x14ac:dyDescent="0.25">
      <c r="A11" s="27">
        <v>1</v>
      </c>
      <c r="B11" s="78" t="s">
        <v>694</v>
      </c>
      <c r="C11" s="92" t="s">
        <v>813</v>
      </c>
      <c r="E11" s="1">
        <f t="shared" si="5"/>
        <v>58</v>
      </c>
      <c r="F11" s="10">
        <f t="shared" si="6"/>
        <v>0.63736263736263732</v>
      </c>
      <c r="G11" s="10">
        <v>0.12</v>
      </c>
      <c r="H11" s="10">
        <f t="shared" si="7"/>
        <v>0.75736263736263731</v>
      </c>
      <c r="I11" s="7"/>
      <c r="J11" s="7">
        <v>3</v>
      </c>
      <c r="K11" s="7">
        <v>12</v>
      </c>
      <c r="L11" s="7">
        <v>3</v>
      </c>
      <c r="M11" s="7">
        <v>7</v>
      </c>
      <c r="N11" s="7">
        <v>5</v>
      </c>
      <c r="O11" s="7">
        <v>0</v>
      </c>
      <c r="P11" s="7">
        <v>6</v>
      </c>
      <c r="Q11" s="7">
        <v>8</v>
      </c>
      <c r="R11" s="7">
        <v>6</v>
      </c>
      <c r="S11" s="7">
        <v>4</v>
      </c>
      <c r="T11" s="7">
        <v>2</v>
      </c>
      <c r="U11" s="7">
        <v>0</v>
      </c>
      <c r="V11" s="7">
        <v>2</v>
      </c>
      <c r="W11" s="7">
        <v>0</v>
      </c>
      <c r="X11" s="7"/>
      <c r="Y11" s="7">
        <v>68</v>
      </c>
      <c r="Z11" s="7"/>
      <c r="AA11" s="12"/>
      <c r="AB11" s="7"/>
      <c r="AC11" s="95">
        <f t="shared" si="8"/>
        <v>0.6</v>
      </c>
      <c r="AD11" s="95">
        <f t="shared" si="9"/>
        <v>0.6</v>
      </c>
      <c r="AE11" s="95">
        <f t="shared" si="10"/>
        <v>0.6</v>
      </c>
      <c r="AF11" s="95">
        <f t="shared" si="11"/>
        <v>1</v>
      </c>
      <c r="AG11" s="95">
        <f t="shared" si="12"/>
        <v>0.7142857142857143</v>
      </c>
      <c r="AH11" s="95" t="e">
        <f t="shared" si="13"/>
        <v>#DIV/0!</v>
      </c>
      <c r="AI11" s="95">
        <f t="shared" si="14"/>
        <v>1</v>
      </c>
      <c r="AJ11" s="95">
        <f t="shared" si="15"/>
        <v>1</v>
      </c>
      <c r="AK11" s="95">
        <f t="shared" si="16"/>
        <v>0.75</v>
      </c>
      <c r="AL11" s="95">
        <f t="shared" si="17"/>
        <v>1</v>
      </c>
      <c r="AM11" s="95">
        <f t="shared" si="18"/>
        <v>0.4</v>
      </c>
      <c r="AN11" s="95">
        <f t="shared" si="19"/>
        <v>0</v>
      </c>
      <c r="AO11" s="95">
        <f t="shared" si="20"/>
        <v>0.4</v>
      </c>
      <c r="AP11" s="95">
        <f t="shared" si="21"/>
        <v>0</v>
      </c>
    </row>
    <row r="12" spans="1:42" ht="15" x14ac:dyDescent="0.25">
      <c r="A12" s="27">
        <v>1</v>
      </c>
      <c r="B12" s="78" t="s">
        <v>695</v>
      </c>
      <c r="C12" s="92" t="s">
        <v>696</v>
      </c>
      <c r="E12" s="1">
        <f t="shared" si="5"/>
        <v>63</v>
      </c>
      <c r="F12" s="10">
        <f t="shared" si="6"/>
        <v>0.69230769230769229</v>
      </c>
      <c r="G12" s="10">
        <v>0.13</v>
      </c>
      <c r="H12" s="10">
        <f t="shared" si="7"/>
        <v>0.8223076923076923</v>
      </c>
      <c r="I12" s="7"/>
      <c r="J12" s="7">
        <v>3</v>
      </c>
      <c r="K12" s="7">
        <v>14</v>
      </c>
      <c r="L12" s="7">
        <v>2</v>
      </c>
      <c r="M12" s="7">
        <v>7</v>
      </c>
      <c r="N12" s="7">
        <v>7</v>
      </c>
      <c r="O12" s="7">
        <v>5</v>
      </c>
      <c r="P12" s="7">
        <v>4</v>
      </c>
      <c r="Q12" s="7">
        <v>6</v>
      </c>
      <c r="R12" s="7">
        <v>8</v>
      </c>
      <c r="S12" s="7">
        <v>2</v>
      </c>
      <c r="T12" s="7">
        <v>0</v>
      </c>
      <c r="U12" s="7">
        <v>0</v>
      </c>
      <c r="V12" s="7">
        <v>2</v>
      </c>
      <c r="W12" s="7">
        <v>3</v>
      </c>
      <c r="X12" s="7"/>
      <c r="Y12" s="7">
        <v>73</v>
      </c>
      <c r="Z12" s="7"/>
      <c r="AA12" s="12"/>
      <c r="AB12" s="7"/>
      <c r="AC12" s="95">
        <f t="shared" si="8"/>
        <v>0.6</v>
      </c>
      <c r="AD12" s="95">
        <f t="shared" si="9"/>
        <v>0.7</v>
      </c>
      <c r="AE12" s="95">
        <f t="shared" si="10"/>
        <v>0.4</v>
      </c>
      <c r="AF12" s="95">
        <f t="shared" si="11"/>
        <v>1</v>
      </c>
      <c r="AG12" s="95">
        <f t="shared" si="12"/>
        <v>1</v>
      </c>
      <c r="AH12" s="95" t="e">
        <f t="shared" si="13"/>
        <v>#DIV/0!</v>
      </c>
      <c r="AI12" s="95">
        <f t="shared" si="14"/>
        <v>0.66666666666666663</v>
      </c>
      <c r="AJ12" s="95">
        <f t="shared" si="15"/>
        <v>0.75</v>
      </c>
      <c r="AK12" s="95">
        <f t="shared" si="16"/>
        <v>1</v>
      </c>
      <c r="AL12" s="95">
        <f t="shared" si="17"/>
        <v>0.5</v>
      </c>
      <c r="AM12" s="95">
        <f t="shared" si="18"/>
        <v>0</v>
      </c>
      <c r="AN12" s="95">
        <f t="shared" si="19"/>
        <v>0</v>
      </c>
      <c r="AO12" s="95">
        <f t="shared" si="20"/>
        <v>0.4</v>
      </c>
      <c r="AP12" s="95">
        <f t="shared" si="21"/>
        <v>0.6</v>
      </c>
    </row>
    <row r="13" spans="1:42" ht="15" x14ac:dyDescent="0.25">
      <c r="A13" s="27">
        <v>1</v>
      </c>
      <c r="B13" s="78" t="s">
        <v>697</v>
      </c>
      <c r="C13" s="92" t="s">
        <v>698</v>
      </c>
      <c r="E13" s="1">
        <f t="shared" si="5"/>
        <v>23.5</v>
      </c>
      <c r="F13" s="10">
        <f t="shared" si="6"/>
        <v>0.25824175824175827</v>
      </c>
      <c r="G13" s="10">
        <v>0.05</v>
      </c>
      <c r="H13" s="10">
        <f t="shared" si="7"/>
        <v>0.30824175824175826</v>
      </c>
      <c r="I13" s="7"/>
      <c r="J13" s="7">
        <v>3.5</v>
      </c>
      <c r="K13" s="7">
        <v>0</v>
      </c>
      <c r="L13" s="7">
        <v>3</v>
      </c>
      <c r="M13" s="7">
        <v>5</v>
      </c>
      <c r="N13" s="7">
        <v>1</v>
      </c>
      <c r="O13" s="7">
        <v>0</v>
      </c>
      <c r="P13" s="7">
        <v>6</v>
      </c>
      <c r="Q13" s="7">
        <v>0</v>
      </c>
      <c r="R13" s="7">
        <v>0</v>
      </c>
      <c r="S13" s="7">
        <v>1</v>
      </c>
      <c r="T13" s="7">
        <v>0</v>
      </c>
      <c r="U13" s="7">
        <v>0</v>
      </c>
      <c r="V13" s="7">
        <v>2</v>
      </c>
      <c r="W13" s="7">
        <v>2</v>
      </c>
      <c r="X13" s="7"/>
      <c r="Y13" s="7">
        <v>120</v>
      </c>
      <c r="Z13" s="7"/>
      <c r="AA13" s="12"/>
      <c r="AB13" s="7"/>
      <c r="AC13" s="95">
        <f t="shared" si="8"/>
        <v>0.7</v>
      </c>
      <c r="AD13" s="95">
        <f t="shared" si="9"/>
        <v>0</v>
      </c>
      <c r="AE13" s="95">
        <f t="shared" si="10"/>
        <v>0.6</v>
      </c>
      <c r="AF13" s="95">
        <f t="shared" si="11"/>
        <v>0.7142857142857143</v>
      </c>
      <c r="AG13" s="95">
        <f t="shared" si="12"/>
        <v>0.14285714285714285</v>
      </c>
      <c r="AH13" s="95" t="e">
        <f t="shared" si="13"/>
        <v>#DIV/0!</v>
      </c>
      <c r="AI13" s="95">
        <f t="shared" si="14"/>
        <v>1</v>
      </c>
      <c r="AJ13" s="95">
        <f t="shared" si="15"/>
        <v>0</v>
      </c>
      <c r="AK13" s="95">
        <f t="shared" si="16"/>
        <v>0</v>
      </c>
      <c r="AL13" s="95">
        <f t="shared" si="17"/>
        <v>0.25</v>
      </c>
      <c r="AM13" s="95">
        <f t="shared" si="18"/>
        <v>0</v>
      </c>
      <c r="AN13" s="95">
        <f t="shared" si="19"/>
        <v>0</v>
      </c>
      <c r="AO13" s="95">
        <f t="shared" si="20"/>
        <v>0.4</v>
      </c>
      <c r="AP13" s="95">
        <f t="shared" si="21"/>
        <v>0.4</v>
      </c>
    </row>
    <row r="14" spans="1:42" ht="15" x14ac:dyDescent="0.25">
      <c r="A14" s="27">
        <v>1</v>
      </c>
      <c r="B14" s="78" t="s">
        <v>699</v>
      </c>
      <c r="C14" s="92" t="s">
        <v>622</v>
      </c>
      <c r="E14" s="1">
        <f t="shared" si="5"/>
        <v>72.5</v>
      </c>
      <c r="F14" s="10">
        <f t="shared" si="6"/>
        <v>0.79670329670329665</v>
      </c>
      <c r="G14" s="10">
        <v>0.15</v>
      </c>
      <c r="H14" s="10">
        <f t="shared" si="7"/>
        <v>0.94670329670329667</v>
      </c>
      <c r="I14" s="7"/>
      <c r="J14" s="7">
        <v>5</v>
      </c>
      <c r="K14" s="7">
        <v>19.5</v>
      </c>
      <c r="L14" s="7">
        <v>5</v>
      </c>
      <c r="M14" s="7">
        <v>7</v>
      </c>
      <c r="N14" s="7">
        <v>4</v>
      </c>
      <c r="O14" s="7">
        <v>0</v>
      </c>
      <c r="P14" s="7">
        <v>6</v>
      </c>
      <c r="Q14" s="7">
        <v>8</v>
      </c>
      <c r="R14" s="7">
        <v>5</v>
      </c>
      <c r="S14" s="7">
        <v>4</v>
      </c>
      <c r="T14" s="7">
        <v>4</v>
      </c>
      <c r="U14" s="7">
        <v>0</v>
      </c>
      <c r="V14" s="7">
        <v>2</v>
      </c>
      <c r="W14" s="7">
        <v>3</v>
      </c>
      <c r="X14" s="7"/>
      <c r="Y14" s="7">
        <v>65</v>
      </c>
      <c r="Z14" s="7"/>
      <c r="AA14" s="12"/>
      <c r="AB14" s="7"/>
      <c r="AC14" s="95">
        <f t="shared" si="8"/>
        <v>1</v>
      </c>
      <c r="AD14" s="95">
        <f t="shared" si="9"/>
        <v>0.97499999999999998</v>
      </c>
      <c r="AE14" s="95">
        <f t="shared" si="10"/>
        <v>1</v>
      </c>
      <c r="AF14" s="95">
        <f t="shared" si="11"/>
        <v>1</v>
      </c>
      <c r="AG14" s="95">
        <f t="shared" si="12"/>
        <v>0.5714285714285714</v>
      </c>
      <c r="AH14" s="95" t="e">
        <f t="shared" si="13"/>
        <v>#DIV/0!</v>
      </c>
      <c r="AI14" s="95">
        <f t="shared" si="14"/>
        <v>1</v>
      </c>
      <c r="AJ14" s="95">
        <f t="shared" si="15"/>
        <v>1</v>
      </c>
      <c r="AK14" s="95">
        <f t="shared" si="16"/>
        <v>0.625</v>
      </c>
      <c r="AL14" s="95">
        <f t="shared" si="17"/>
        <v>1</v>
      </c>
      <c r="AM14" s="95">
        <f t="shared" si="18"/>
        <v>0.8</v>
      </c>
      <c r="AN14" s="95">
        <f t="shared" si="19"/>
        <v>0</v>
      </c>
      <c r="AO14" s="95">
        <f t="shared" si="20"/>
        <v>0.4</v>
      </c>
      <c r="AP14" s="95">
        <f t="shared" si="21"/>
        <v>0.6</v>
      </c>
    </row>
    <row r="15" spans="1:42" s="93" customFormat="1" ht="15" x14ac:dyDescent="0.25">
      <c r="A15" s="93">
        <v>1</v>
      </c>
      <c r="B15" s="93" t="s">
        <v>833</v>
      </c>
      <c r="C15" s="93" t="s">
        <v>173</v>
      </c>
      <c r="AC15" s="96"/>
      <c r="AD15" s="96"/>
      <c r="AE15" s="96"/>
      <c r="AF15" s="96"/>
      <c r="AG15" s="96"/>
      <c r="AH15" s="96"/>
      <c r="AI15" s="96"/>
      <c r="AJ15" s="96"/>
      <c r="AK15" s="96"/>
      <c r="AL15" s="96"/>
      <c r="AM15" s="96"/>
      <c r="AN15" s="96"/>
      <c r="AO15" s="96"/>
      <c r="AP15" s="96"/>
    </row>
    <row r="16" spans="1:42" ht="15" x14ac:dyDescent="0.25">
      <c r="A16" s="27">
        <v>1</v>
      </c>
      <c r="B16" s="78" t="s">
        <v>700</v>
      </c>
      <c r="C16" s="92" t="s">
        <v>701</v>
      </c>
      <c r="E16" s="1">
        <f t="shared" ref="E16:E32" si="22">SUM(J16:W16)</f>
        <v>21</v>
      </c>
      <c r="F16" s="10">
        <f t="shared" ref="F16:F24" si="23">E16/$E$2</f>
        <v>0.23076923076923078</v>
      </c>
      <c r="G16" s="10"/>
      <c r="H16" s="10">
        <f t="shared" ref="H16:H24" si="24">F16+G16</f>
        <v>0.23076923076923078</v>
      </c>
      <c r="I16" s="7"/>
      <c r="J16" s="7">
        <v>2</v>
      </c>
      <c r="K16" s="7">
        <v>0</v>
      </c>
      <c r="L16" s="7">
        <v>1</v>
      </c>
      <c r="M16" s="7">
        <v>1</v>
      </c>
      <c r="N16" s="7">
        <v>0</v>
      </c>
      <c r="O16" s="7">
        <v>0</v>
      </c>
      <c r="P16" s="7">
        <v>6</v>
      </c>
      <c r="Q16" s="7">
        <v>1</v>
      </c>
      <c r="R16" s="7">
        <v>1</v>
      </c>
      <c r="S16" s="7">
        <v>2</v>
      </c>
      <c r="T16" s="7">
        <v>0</v>
      </c>
      <c r="U16" s="7">
        <v>0</v>
      </c>
      <c r="V16" s="7">
        <v>5</v>
      </c>
      <c r="W16" s="7">
        <v>2</v>
      </c>
      <c r="X16" s="7"/>
      <c r="Y16" s="7">
        <v>68</v>
      </c>
      <c r="Z16" s="7"/>
      <c r="AA16" s="12"/>
      <c r="AB16" s="7"/>
      <c r="AC16" s="95">
        <f t="shared" ref="AC16:AC25" si="25">J16/J$2</f>
        <v>0.4</v>
      </c>
      <c r="AD16" s="95">
        <f t="shared" ref="AD16:AD25" si="26">K16/K$2</f>
        <v>0</v>
      </c>
      <c r="AE16" s="95">
        <f t="shared" ref="AE16:AE25" si="27">L16/L$2</f>
        <v>0.2</v>
      </c>
      <c r="AF16" s="95">
        <f t="shared" ref="AF16:AF25" si="28">M16/M$2</f>
        <v>0.14285714285714285</v>
      </c>
      <c r="AG16" s="95">
        <f t="shared" ref="AG16:AG25" si="29">N16/N$2</f>
        <v>0</v>
      </c>
      <c r="AH16" s="95" t="e">
        <f t="shared" ref="AH16:AH25" si="30">O16/O$2</f>
        <v>#DIV/0!</v>
      </c>
      <c r="AI16" s="95">
        <f t="shared" ref="AI16:AI25" si="31">P16/P$2</f>
        <v>1</v>
      </c>
      <c r="AJ16" s="95">
        <f t="shared" ref="AJ16:AJ25" si="32">Q16/Q$2</f>
        <v>0.125</v>
      </c>
      <c r="AK16" s="95">
        <f t="shared" ref="AK16:AK25" si="33">R16/R$2</f>
        <v>0.125</v>
      </c>
      <c r="AL16" s="95">
        <f t="shared" ref="AL16:AL25" si="34">S16/S$2</f>
        <v>0.5</v>
      </c>
      <c r="AM16" s="95">
        <f t="shared" ref="AM16:AM25" si="35">T16/T$2</f>
        <v>0</v>
      </c>
      <c r="AN16" s="95">
        <f t="shared" ref="AN16:AN25" si="36">U16/U$2</f>
        <v>0</v>
      </c>
      <c r="AO16" s="95">
        <f t="shared" ref="AO16:AO25" si="37">V16/V$2</f>
        <v>1</v>
      </c>
      <c r="AP16" s="95">
        <f t="shared" ref="AP16:AP25" si="38">W16/W$2</f>
        <v>0.4</v>
      </c>
    </row>
    <row r="17" spans="1:42" ht="15" x14ac:dyDescent="0.25">
      <c r="A17" s="27">
        <v>1</v>
      </c>
      <c r="B17" s="78" t="s">
        <v>702</v>
      </c>
      <c r="C17" s="92" t="s">
        <v>703</v>
      </c>
      <c r="E17" s="1">
        <f t="shared" si="22"/>
        <v>65.5</v>
      </c>
      <c r="F17" s="10">
        <f t="shared" si="23"/>
        <v>0.71978021978021978</v>
      </c>
      <c r="G17" s="10">
        <v>0.13</v>
      </c>
      <c r="H17" s="10">
        <f t="shared" si="24"/>
        <v>0.84978021978021978</v>
      </c>
      <c r="I17" s="7"/>
      <c r="J17" s="7">
        <v>2</v>
      </c>
      <c r="K17" s="7">
        <v>16</v>
      </c>
      <c r="L17" s="7">
        <v>4.5</v>
      </c>
      <c r="M17" s="7">
        <v>5</v>
      </c>
      <c r="N17" s="7">
        <v>5</v>
      </c>
      <c r="O17" s="7">
        <v>1</v>
      </c>
      <c r="P17" s="7">
        <v>6</v>
      </c>
      <c r="Q17" s="7">
        <v>6</v>
      </c>
      <c r="R17" s="7">
        <v>6</v>
      </c>
      <c r="S17" s="7">
        <v>4</v>
      </c>
      <c r="T17" s="7">
        <v>5</v>
      </c>
      <c r="U17" s="7">
        <v>3</v>
      </c>
      <c r="V17" s="7">
        <v>2</v>
      </c>
      <c r="W17" s="7">
        <v>0</v>
      </c>
      <c r="X17" s="7"/>
      <c r="Y17" s="7">
        <v>70</v>
      </c>
      <c r="Z17" s="7"/>
      <c r="AA17" s="12"/>
      <c r="AB17" s="7"/>
      <c r="AC17" s="95">
        <f t="shared" si="25"/>
        <v>0.4</v>
      </c>
      <c r="AD17" s="95">
        <f t="shared" si="26"/>
        <v>0.8</v>
      </c>
      <c r="AE17" s="95">
        <f t="shared" si="27"/>
        <v>0.9</v>
      </c>
      <c r="AF17" s="95">
        <f t="shared" si="28"/>
        <v>0.7142857142857143</v>
      </c>
      <c r="AG17" s="95">
        <f t="shared" si="29"/>
        <v>0.7142857142857143</v>
      </c>
      <c r="AH17" s="95" t="e">
        <f t="shared" si="30"/>
        <v>#DIV/0!</v>
      </c>
      <c r="AI17" s="95">
        <f t="shared" si="31"/>
        <v>1</v>
      </c>
      <c r="AJ17" s="95">
        <f t="shared" si="32"/>
        <v>0.75</v>
      </c>
      <c r="AK17" s="95">
        <f t="shared" si="33"/>
        <v>0.75</v>
      </c>
      <c r="AL17" s="95">
        <f t="shared" si="34"/>
        <v>1</v>
      </c>
      <c r="AM17" s="95">
        <f t="shared" si="35"/>
        <v>1</v>
      </c>
      <c r="AN17" s="95">
        <f t="shared" si="36"/>
        <v>0.5</v>
      </c>
      <c r="AO17" s="95">
        <f t="shared" si="37"/>
        <v>0.4</v>
      </c>
      <c r="AP17" s="95">
        <f t="shared" si="38"/>
        <v>0</v>
      </c>
    </row>
    <row r="18" spans="1:42" ht="15" x14ac:dyDescent="0.25">
      <c r="A18" s="27">
        <v>1</v>
      </c>
      <c r="B18" s="78" t="s">
        <v>704</v>
      </c>
      <c r="C18" s="92" t="s">
        <v>531</v>
      </c>
      <c r="E18" s="1">
        <f t="shared" si="22"/>
        <v>62.5</v>
      </c>
      <c r="F18" s="10">
        <f t="shared" si="23"/>
        <v>0.68681318681318682</v>
      </c>
      <c r="G18" s="10">
        <v>0.13</v>
      </c>
      <c r="H18" s="10">
        <f t="shared" si="24"/>
        <v>0.81681318681318682</v>
      </c>
      <c r="I18" s="7"/>
      <c r="J18" s="7">
        <v>3.5</v>
      </c>
      <c r="K18" s="7">
        <v>12</v>
      </c>
      <c r="L18" s="7">
        <v>5</v>
      </c>
      <c r="M18" s="7">
        <v>5</v>
      </c>
      <c r="N18" s="7">
        <v>7</v>
      </c>
      <c r="O18" s="7">
        <v>0</v>
      </c>
      <c r="P18" s="7">
        <v>6</v>
      </c>
      <c r="Q18" s="7">
        <v>6</v>
      </c>
      <c r="R18" s="7">
        <v>8</v>
      </c>
      <c r="S18" s="7">
        <v>4</v>
      </c>
      <c r="T18" s="7">
        <v>0</v>
      </c>
      <c r="U18" s="7">
        <v>2</v>
      </c>
      <c r="V18" s="7">
        <v>3</v>
      </c>
      <c r="W18" s="7">
        <v>1</v>
      </c>
      <c r="X18" s="7"/>
      <c r="Y18" s="7">
        <v>60</v>
      </c>
      <c r="Z18" s="7"/>
      <c r="AA18" s="12"/>
      <c r="AB18" s="7"/>
      <c r="AC18" s="95">
        <f t="shared" si="25"/>
        <v>0.7</v>
      </c>
      <c r="AD18" s="95">
        <f t="shared" si="26"/>
        <v>0.6</v>
      </c>
      <c r="AE18" s="95">
        <f t="shared" si="27"/>
        <v>1</v>
      </c>
      <c r="AF18" s="95">
        <f t="shared" si="28"/>
        <v>0.7142857142857143</v>
      </c>
      <c r="AG18" s="95">
        <f t="shared" si="29"/>
        <v>1</v>
      </c>
      <c r="AH18" s="95" t="e">
        <f t="shared" si="30"/>
        <v>#DIV/0!</v>
      </c>
      <c r="AI18" s="95">
        <f t="shared" si="31"/>
        <v>1</v>
      </c>
      <c r="AJ18" s="95">
        <f t="shared" si="32"/>
        <v>0.75</v>
      </c>
      <c r="AK18" s="95">
        <f t="shared" si="33"/>
        <v>1</v>
      </c>
      <c r="AL18" s="95">
        <f t="shared" si="34"/>
        <v>1</v>
      </c>
      <c r="AM18" s="95">
        <f t="shared" si="35"/>
        <v>0</v>
      </c>
      <c r="AN18" s="95">
        <f t="shared" si="36"/>
        <v>0.33333333333333331</v>
      </c>
      <c r="AO18" s="95">
        <f t="shared" si="37"/>
        <v>0.6</v>
      </c>
      <c r="AP18" s="95">
        <f t="shared" si="38"/>
        <v>0.2</v>
      </c>
    </row>
    <row r="19" spans="1:42" ht="15" x14ac:dyDescent="0.25">
      <c r="A19" s="27">
        <v>1</v>
      </c>
      <c r="B19" s="78" t="s">
        <v>705</v>
      </c>
      <c r="C19" s="92" t="s">
        <v>706</v>
      </c>
      <c r="E19" s="1">
        <f t="shared" si="22"/>
        <v>55.5</v>
      </c>
      <c r="F19" s="10">
        <f t="shared" si="23"/>
        <v>0.60989010989010994</v>
      </c>
      <c r="G19" s="10">
        <v>0.14000000000000001</v>
      </c>
      <c r="H19" s="10">
        <f t="shared" si="24"/>
        <v>0.74989010989010996</v>
      </c>
      <c r="I19" s="7"/>
      <c r="J19" s="7">
        <v>4</v>
      </c>
      <c r="K19" s="7">
        <v>12</v>
      </c>
      <c r="L19" s="7">
        <v>5</v>
      </c>
      <c r="M19" s="7">
        <v>3</v>
      </c>
      <c r="N19" s="7">
        <v>3</v>
      </c>
      <c r="O19" s="7">
        <v>0</v>
      </c>
      <c r="P19" s="7">
        <v>5.5</v>
      </c>
      <c r="Q19" s="7">
        <v>1</v>
      </c>
      <c r="R19" s="7">
        <v>4</v>
      </c>
      <c r="S19" s="7">
        <v>3</v>
      </c>
      <c r="T19" s="7">
        <v>4</v>
      </c>
      <c r="U19" s="7">
        <v>6</v>
      </c>
      <c r="V19" s="7">
        <v>3</v>
      </c>
      <c r="W19" s="7">
        <v>2</v>
      </c>
      <c r="X19" s="7"/>
      <c r="Y19" s="7">
        <v>66</v>
      </c>
      <c r="Z19" s="7"/>
      <c r="AA19" s="12"/>
      <c r="AB19" s="7"/>
      <c r="AC19" s="95">
        <f t="shared" si="25"/>
        <v>0.8</v>
      </c>
      <c r="AD19" s="95">
        <f t="shared" si="26"/>
        <v>0.6</v>
      </c>
      <c r="AE19" s="95">
        <f t="shared" si="27"/>
        <v>1</v>
      </c>
      <c r="AF19" s="95">
        <f t="shared" si="28"/>
        <v>0.42857142857142855</v>
      </c>
      <c r="AG19" s="95">
        <f t="shared" si="29"/>
        <v>0.42857142857142855</v>
      </c>
      <c r="AH19" s="95" t="e">
        <f t="shared" si="30"/>
        <v>#DIV/0!</v>
      </c>
      <c r="AI19" s="95">
        <f t="shared" si="31"/>
        <v>0.91666666666666663</v>
      </c>
      <c r="AJ19" s="95">
        <f t="shared" si="32"/>
        <v>0.125</v>
      </c>
      <c r="AK19" s="95">
        <f t="shared" si="33"/>
        <v>0.5</v>
      </c>
      <c r="AL19" s="95">
        <f t="shared" si="34"/>
        <v>0.75</v>
      </c>
      <c r="AM19" s="95">
        <f t="shared" si="35"/>
        <v>0.8</v>
      </c>
      <c r="AN19" s="95">
        <f t="shared" si="36"/>
        <v>1</v>
      </c>
      <c r="AO19" s="95">
        <f t="shared" si="37"/>
        <v>0.6</v>
      </c>
      <c r="AP19" s="95">
        <f t="shared" si="38"/>
        <v>0.4</v>
      </c>
    </row>
    <row r="20" spans="1:42" ht="15" x14ac:dyDescent="0.25">
      <c r="A20" s="27">
        <v>1</v>
      </c>
      <c r="B20" s="78" t="s">
        <v>119</v>
      </c>
      <c r="C20" s="92" t="s">
        <v>667</v>
      </c>
      <c r="E20" s="1">
        <f t="shared" si="22"/>
        <v>65</v>
      </c>
      <c r="F20" s="10">
        <f t="shared" si="23"/>
        <v>0.7142857142857143</v>
      </c>
      <c r="G20" s="10">
        <v>0.12</v>
      </c>
      <c r="H20" s="10">
        <f t="shared" si="24"/>
        <v>0.8342857142857143</v>
      </c>
      <c r="I20" s="7"/>
      <c r="J20" s="7">
        <v>3</v>
      </c>
      <c r="K20" s="7">
        <v>16</v>
      </c>
      <c r="L20" s="7">
        <v>5</v>
      </c>
      <c r="M20" s="7">
        <v>7</v>
      </c>
      <c r="N20" s="7">
        <v>5</v>
      </c>
      <c r="O20" s="7">
        <v>0</v>
      </c>
      <c r="P20" s="7">
        <v>6</v>
      </c>
      <c r="Q20" s="7">
        <v>8</v>
      </c>
      <c r="R20" s="7">
        <v>6</v>
      </c>
      <c r="S20" s="7">
        <v>0</v>
      </c>
      <c r="T20" s="7">
        <v>0</v>
      </c>
      <c r="U20" s="7">
        <v>4</v>
      </c>
      <c r="V20" s="7">
        <v>3</v>
      </c>
      <c r="W20" s="7">
        <v>2</v>
      </c>
      <c r="X20" s="7"/>
      <c r="Y20" s="7">
        <v>53</v>
      </c>
      <c r="Z20" s="7"/>
      <c r="AA20" s="12"/>
      <c r="AB20" s="7"/>
      <c r="AC20" s="95">
        <f t="shared" si="25"/>
        <v>0.6</v>
      </c>
      <c r="AD20" s="95">
        <f t="shared" si="26"/>
        <v>0.8</v>
      </c>
      <c r="AE20" s="95">
        <f t="shared" si="27"/>
        <v>1</v>
      </c>
      <c r="AF20" s="95">
        <f t="shared" si="28"/>
        <v>1</v>
      </c>
      <c r="AG20" s="95">
        <f t="shared" si="29"/>
        <v>0.7142857142857143</v>
      </c>
      <c r="AH20" s="95" t="e">
        <f t="shared" si="30"/>
        <v>#DIV/0!</v>
      </c>
      <c r="AI20" s="95">
        <f t="shared" si="31"/>
        <v>1</v>
      </c>
      <c r="AJ20" s="95">
        <f t="shared" si="32"/>
        <v>1</v>
      </c>
      <c r="AK20" s="95">
        <f t="shared" si="33"/>
        <v>0.75</v>
      </c>
      <c r="AL20" s="95">
        <f t="shared" si="34"/>
        <v>0</v>
      </c>
      <c r="AM20" s="95">
        <f t="shared" si="35"/>
        <v>0</v>
      </c>
      <c r="AN20" s="95">
        <f t="shared" si="36"/>
        <v>0.66666666666666663</v>
      </c>
      <c r="AO20" s="95">
        <f t="shared" si="37"/>
        <v>0.6</v>
      </c>
      <c r="AP20" s="95">
        <f t="shared" si="38"/>
        <v>0.4</v>
      </c>
    </row>
    <row r="21" spans="1:42" ht="15" x14ac:dyDescent="0.25">
      <c r="A21" s="27">
        <v>1</v>
      </c>
      <c r="B21" s="78" t="s">
        <v>707</v>
      </c>
      <c r="C21" s="92" t="s">
        <v>667</v>
      </c>
      <c r="E21" s="1">
        <f t="shared" si="22"/>
        <v>69</v>
      </c>
      <c r="F21" s="10">
        <f t="shared" si="23"/>
        <v>0.75824175824175821</v>
      </c>
      <c r="G21" s="10">
        <v>0.14000000000000001</v>
      </c>
      <c r="H21" s="10">
        <f t="shared" si="24"/>
        <v>0.89824175824175823</v>
      </c>
      <c r="I21" s="7"/>
      <c r="J21" s="7">
        <v>4</v>
      </c>
      <c r="K21" s="7">
        <v>8</v>
      </c>
      <c r="L21" s="7">
        <v>5</v>
      </c>
      <c r="M21" s="7">
        <v>7</v>
      </c>
      <c r="N21" s="7">
        <v>7</v>
      </c>
      <c r="O21" s="7">
        <v>0</v>
      </c>
      <c r="P21" s="7">
        <v>4</v>
      </c>
      <c r="Q21" s="7">
        <v>8</v>
      </c>
      <c r="R21" s="7">
        <v>8</v>
      </c>
      <c r="S21" s="7">
        <v>2</v>
      </c>
      <c r="T21" s="7">
        <v>2</v>
      </c>
      <c r="U21" s="7">
        <v>4</v>
      </c>
      <c r="V21" s="7">
        <v>5</v>
      </c>
      <c r="W21" s="7">
        <v>5</v>
      </c>
      <c r="X21" s="7"/>
      <c r="Y21" s="7">
        <v>95</v>
      </c>
      <c r="Z21" s="7"/>
      <c r="AA21" s="12"/>
      <c r="AB21" s="7"/>
      <c r="AC21" s="95">
        <f t="shared" ref="AC21:AC24" si="39">J21/J$2</f>
        <v>0.8</v>
      </c>
      <c r="AD21" s="95">
        <f t="shared" ref="AD21:AD24" si="40">K21/K$2</f>
        <v>0.4</v>
      </c>
      <c r="AE21" s="95">
        <f t="shared" ref="AE21:AE24" si="41">L21/L$2</f>
        <v>1</v>
      </c>
      <c r="AF21" s="95">
        <f t="shared" ref="AF21:AF24" si="42">M21/M$2</f>
        <v>1</v>
      </c>
      <c r="AG21" s="95">
        <f t="shared" ref="AG21:AG24" si="43">N21/N$2</f>
        <v>1</v>
      </c>
      <c r="AH21" s="95" t="e">
        <f t="shared" ref="AH21:AH24" si="44">O21/O$2</f>
        <v>#DIV/0!</v>
      </c>
      <c r="AI21" s="95">
        <f t="shared" ref="AI21:AI24" si="45">P21/P$2</f>
        <v>0.66666666666666663</v>
      </c>
      <c r="AJ21" s="95">
        <f t="shared" ref="AJ21:AJ24" si="46">Q21/Q$2</f>
        <v>1</v>
      </c>
      <c r="AK21" s="95">
        <f t="shared" ref="AK21:AK24" si="47">R21/R$2</f>
        <v>1</v>
      </c>
      <c r="AL21" s="95">
        <f t="shared" ref="AL21:AL24" si="48">S21/S$2</f>
        <v>0.5</v>
      </c>
      <c r="AM21" s="95">
        <f t="shared" ref="AM21:AM24" si="49">T21/T$2</f>
        <v>0.4</v>
      </c>
      <c r="AN21" s="95">
        <f t="shared" ref="AN21:AN24" si="50">U21/U$2</f>
        <v>0.66666666666666663</v>
      </c>
      <c r="AO21" s="95">
        <f t="shared" ref="AO21:AO24" si="51">V21/V$2</f>
        <v>1</v>
      </c>
      <c r="AP21" s="95">
        <f t="shared" ref="AP21:AP24" si="52">W21/W$2</f>
        <v>1</v>
      </c>
    </row>
    <row r="22" spans="1:42" ht="15" x14ac:dyDescent="0.25">
      <c r="A22" s="27">
        <v>1</v>
      </c>
      <c r="B22" s="78" t="s">
        <v>834</v>
      </c>
      <c r="C22" s="92" t="s">
        <v>835</v>
      </c>
      <c r="E22" s="1">
        <f t="shared" si="22"/>
        <v>56</v>
      </c>
      <c r="F22" s="10">
        <f t="shared" si="23"/>
        <v>0.61538461538461542</v>
      </c>
      <c r="G22" s="10">
        <v>0.12</v>
      </c>
      <c r="H22" s="10">
        <f t="shared" si="24"/>
        <v>0.73538461538461541</v>
      </c>
      <c r="I22" s="7"/>
      <c r="J22" s="7">
        <v>4</v>
      </c>
      <c r="K22" s="7">
        <v>12</v>
      </c>
      <c r="L22" s="7">
        <v>3</v>
      </c>
      <c r="M22" s="7">
        <v>4</v>
      </c>
      <c r="N22" s="7">
        <v>5</v>
      </c>
      <c r="O22" s="7">
        <v>0</v>
      </c>
      <c r="P22" s="7">
        <v>3</v>
      </c>
      <c r="Q22" s="7">
        <v>5</v>
      </c>
      <c r="R22" s="7">
        <v>4</v>
      </c>
      <c r="S22" s="7">
        <v>2</v>
      </c>
      <c r="T22" s="7">
        <v>3</v>
      </c>
      <c r="U22" s="7">
        <v>4</v>
      </c>
      <c r="V22" s="7">
        <v>5</v>
      </c>
      <c r="W22" s="7">
        <v>2</v>
      </c>
      <c r="X22" s="7"/>
      <c r="Y22" s="7"/>
      <c r="Z22" s="7"/>
      <c r="AA22" s="12"/>
      <c r="AB22" s="7"/>
      <c r="AC22" s="95">
        <f t="shared" si="39"/>
        <v>0.8</v>
      </c>
      <c r="AD22" s="95">
        <f t="shared" si="40"/>
        <v>0.6</v>
      </c>
      <c r="AE22" s="95">
        <f t="shared" si="41"/>
        <v>0.6</v>
      </c>
      <c r="AF22" s="95">
        <f t="shared" si="42"/>
        <v>0.5714285714285714</v>
      </c>
      <c r="AG22" s="95">
        <f t="shared" si="43"/>
        <v>0.7142857142857143</v>
      </c>
      <c r="AH22" s="95" t="e">
        <f t="shared" si="44"/>
        <v>#DIV/0!</v>
      </c>
      <c r="AI22" s="95">
        <f t="shared" si="45"/>
        <v>0.5</v>
      </c>
      <c r="AJ22" s="95">
        <f t="shared" si="46"/>
        <v>0.625</v>
      </c>
      <c r="AK22" s="95">
        <f t="shared" si="47"/>
        <v>0.5</v>
      </c>
      <c r="AL22" s="95">
        <f t="shared" si="48"/>
        <v>0.5</v>
      </c>
      <c r="AM22" s="95">
        <f t="shared" si="49"/>
        <v>0.6</v>
      </c>
      <c r="AN22" s="95">
        <f t="shared" si="50"/>
        <v>0.66666666666666663</v>
      </c>
      <c r="AO22" s="95">
        <f t="shared" si="51"/>
        <v>1</v>
      </c>
      <c r="AP22" s="95">
        <f t="shared" si="52"/>
        <v>0.4</v>
      </c>
    </row>
    <row r="23" spans="1:42" ht="15" x14ac:dyDescent="0.25">
      <c r="A23" s="27">
        <v>1</v>
      </c>
      <c r="B23" s="78" t="s">
        <v>708</v>
      </c>
      <c r="C23" s="92" t="s">
        <v>734</v>
      </c>
      <c r="E23" s="1">
        <f>SUM(J23:W23)</f>
        <v>24</v>
      </c>
      <c r="F23" s="10">
        <f t="shared" si="23"/>
        <v>0.26373626373626374</v>
      </c>
      <c r="G23" s="10">
        <v>0.11</v>
      </c>
      <c r="H23" s="10">
        <f t="shared" si="24"/>
        <v>0.37373626373626373</v>
      </c>
      <c r="I23" s="7"/>
      <c r="J23" s="7">
        <v>0</v>
      </c>
      <c r="K23" s="7">
        <v>11</v>
      </c>
      <c r="L23" s="7">
        <v>3</v>
      </c>
      <c r="M23" s="7">
        <v>0</v>
      </c>
      <c r="N23" s="7">
        <v>1</v>
      </c>
      <c r="O23" s="7">
        <v>0</v>
      </c>
      <c r="P23" s="7">
        <v>2</v>
      </c>
      <c r="Q23" s="7">
        <v>0</v>
      </c>
      <c r="R23" s="7">
        <v>0</v>
      </c>
      <c r="S23" s="7">
        <v>0</v>
      </c>
      <c r="T23" s="7">
        <v>0</v>
      </c>
      <c r="U23" s="7">
        <v>6</v>
      </c>
      <c r="V23" s="7">
        <v>0</v>
      </c>
      <c r="W23" s="7">
        <v>1</v>
      </c>
      <c r="X23" s="7"/>
      <c r="Y23" s="7">
        <v>103</v>
      </c>
      <c r="Z23" s="7"/>
      <c r="AA23" s="12"/>
      <c r="AB23" s="7"/>
      <c r="AC23" s="95">
        <f t="shared" si="39"/>
        <v>0</v>
      </c>
      <c r="AD23" s="95">
        <f t="shared" si="40"/>
        <v>0.55000000000000004</v>
      </c>
      <c r="AE23" s="95">
        <f t="shared" si="41"/>
        <v>0.6</v>
      </c>
      <c r="AF23" s="95">
        <f t="shared" si="42"/>
        <v>0</v>
      </c>
      <c r="AG23" s="95">
        <f t="shared" si="43"/>
        <v>0.14285714285714285</v>
      </c>
      <c r="AH23" s="95" t="e">
        <f t="shared" si="44"/>
        <v>#DIV/0!</v>
      </c>
      <c r="AI23" s="95">
        <f t="shared" si="45"/>
        <v>0.33333333333333331</v>
      </c>
      <c r="AJ23" s="95">
        <f t="shared" si="46"/>
        <v>0</v>
      </c>
      <c r="AK23" s="95">
        <f t="shared" si="47"/>
        <v>0</v>
      </c>
      <c r="AL23" s="95">
        <f t="shared" si="48"/>
        <v>0</v>
      </c>
      <c r="AM23" s="95">
        <f t="shared" si="49"/>
        <v>0</v>
      </c>
      <c r="AN23" s="95">
        <f t="shared" si="50"/>
        <v>1</v>
      </c>
      <c r="AO23" s="95">
        <f t="shared" si="51"/>
        <v>0</v>
      </c>
      <c r="AP23" s="95">
        <f t="shared" si="52"/>
        <v>0.2</v>
      </c>
    </row>
    <row r="24" spans="1:42" ht="15" x14ac:dyDescent="0.25">
      <c r="A24" s="27">
        <v>1</v>
      </c>
      <c r="B24" s="78" t="s">
        <v>708</v>
      </c>
      <c r="C24" s="92" t="s">
        <v>709</v>
      </c>
      <c r="E24" s="1">
        <f t="shared" si="22"/>
        <v>15</v>
      </c>
      <c r="F24" s="10">
        <f t="shared" si="23"/>
        <v>0.16483516483516483</v>
      </c>
      <c r="G24" s="10"/>
      <c r="H24" s="10">
        <f t="shared" si="24"/>
        <v>0.16483516483516483</v>
      </c>
      <c r="I24" s="7"/>
      <c r="J24" s="7">
        <v>0</v>
      </c>
      <c r="K24" s="7">
        <v>4</v>
      </c>
      <c r="L24" s="7">
        <v>1</v>
      </c>
      <c r="M24" s="7">
        <v>0</v>
      </c>
      <c r="N24" s="7">
        <v>0</v>
      </c>
      <c r="O24" s="7">
        <v>0</v>
      </c>
      <c r="P24" s="7">
        <v>2</v>
      </c>
      <c r="Q24" s="7">
        <v>0</v>
      </c>
      <c r="R24" s="7">
        <v>0</v>
      </c>
      <c r="S24" s="7">
        <v>3</v>
      </c>
      <c r="T24" s="7">
        <v>0</v>
      </c>
      <c r="U24" s="7">
        <v>4</v>
      </c>
      <c r="V24" s="7">
        <v>1</v>
      </c>
      <c r="W24" s="7">
        <v>0</v>
      </c>
      <c r="X24" s="7"/>
      <c r="Y24" s="7">
        <v>80</v>
      </c>
      <c r="Z24" s="7"/>
      <c r="AA24" s="12"/>
      <c r="AB24" s="7"/>
      <c r="AC24" s="95">
        <f t="shared" si="39"/>
        <v>0</v>
      </c>
      <c r="AD24" s="95">
        <f t="shared" si="40"/>
        <v>0.2</v>
      </c>
      <c r="AE24" s="95">
        <f t="shared" si="41"/>
        <v>0.2</v>
      </c>
      <c r="AF24" s="95">
        <f t="shared" si="42"/>
        <v>0</v>
      </c>
      <c r="AG24" s="95">
        <f t="shared" si="43"/>
        <v>0</v>
      </c>
      <c r="AH24" s="95" t="e">
        <f t="shared" si="44"/>
        <v>#DIV/0!</v>
      </c>
      <c r="AI24" s="95">
        <f t="shared" si="45"/>
        <v>0.33333333333333331</v>
      </c>
      <c r="AJ24" s="95">
        <f t="shared" si="46"/>
        <v>0</v>
      </c>
      <c r="AK24" s="95">
        <f t="shared" si="47"/>
        <v>0</v>
      </c>
      <c r="AL24" s="95">
        <f t="shared" si="48"/>
        <v>0.75</v>
      </c>
      <c r="AM24" s="95">
        <f t="shared" si="49"/>
        <v>0</v>
      </c>
      <c r="AN24" s="95">
        <f t="shared" si="50"/>
        <v>0.66666666666666663</v>
      </c>
      <c r="AO24" s="95">
        <f t="shared" si="51"/>
        <v>0.2</v>
      </c>
      <c r="AP24" s="95">
        <f t="shared" si="52"/>
        <v>0</v>
      </c>
    </row>
    <row r="25" spans="1:42" s="93" customFormat="1" ht="15" x14ac:dyDescent="0.25">
      <c r="A25" s="93">
        <v>1</v>
      </c>
      <c r="B25" s="93" t="s">
        <v>710</v>
      </c>
      <c r="C25" s="93" t="s">
        <v>504</v>
      </c>
      <c r="AC25" s="96">
        <f t="shared" si="25"/>
        <v>0</v>
      </c>
      <c r="AD25" s="96">
        <f t="shared" si="26"/>
        <v>0</v>
      </c>
      <c r="AE25" s="96">
        <f t="shared" si="27"/>
        <v>0</v>
      </c>
      <c r="AF25" s="96">
        <f t="shared" si="28"/>
        <v>0</v>
      </c>
      <c r="AG25" s="96">
        <f t="shared" si="29"/>
        <v>0</v>
      </c>
      <c r="AH25" s="96" t="e">
        <f t="shared" si="30"/>
        <v>#DIV/0!</v>
      </c>
      <c r="AI25" s="96">
        <f t="shared" si="31"/>
        <v>0</v>
      </c>
      <c r="AJ25" s="96">
        <f t="shared" si="32"/>
        <v>0</v>
      </c>
      <c r="AK25" s="96">
        <f t="shared" si="33"/>
        <v>0</v>
      </c>
      <c r="AL25" s="96">
        <f t="shared" si="34"/>
        <v>0</v>
      </c>
      <c r="AM25" s="96">
        <f t="shared" si="35"/>
        <v>0</v>
      </c>
      <c r="AN25" s="96">
        <f t="shared" si="36"/>
        <v>0</v>
      </c>
      <c r="AO25" s="96">
        <f t="shared" si="37"/>
        <v>0</v>
      </c>
      <c r="AP25" s="96">
        <f t="shared" si="38"/>
        <v>0</v>
      </c>
    </row>
    <row r="26" spans="1:42" ht="15" x14ac:dyDescent="0.25">
      <c r="A26" s="27">
        <v>1</v>
      </c>
      <c r="B26" s="78" t="s">
        <v>491</v>
      </c>
      <c r="C26" s="92" t="s">
        <v>217</v>
      </c>
      <c r="E26" s="1">
        <f t="shared" si="22"/>
        <v>37</v>
      </c>
      <c r="F26" s="10">
        <f t="shared" ref="F26:F32" si="53">E26/$E$2</f>
        <v>0.40659340659340659</v>
      </c>
      <c r="G26" s="10">
        <v>0.05</v>
      </c>
      <c r="H26" s="10">
        <f t="shared" ref="H26:H32" si="54">F26+G26</f>
        <v>0.45659340659340658</v>
      </c>
      <c r="I26" s="7"/>
      <c r="J26" s="7">
        <v>0</v>
      </c>
      <c r="K26" s="7">
        <v>3</v>
      </c>
      <c r="L26" s="7">
        <v>5</v>
      </c>
      <c r="M26" s="7">
        <v>5</v>
      </c>
      <c r="N26" s="7">
        <v>3</v>
      </c>
      <c r="O26" s="7">
        <v>0</v>
      </c>
      <c r="P26" s="7">
        <v>4</v>
      </c>
      <c r="Q26" s="7">
        <v>4</v>
      </c>
      <c r="R26" s="7">
        <v>4</v>
      </c>
      <c r="S26" s="7">
        <v>0</v>
      </c>
      <c r="T26" s="7">
        <v>0</v>
      </c>
      <c r="U26" s="7">
        <v>6</v>
      </c>
      <c r="V26" s="7">
        <v>0</v>
      </c>
      <c r="W26" s="7">
        <v>3</v>
      </c>
      <c r="X26" s="7"/>
      <c r="Y26" s="7">
        <v>85</v>
      </c>
      <c r="Z26" s="7"/>
      <c r="AA26" s="12"/>
      <c r="AB26" s="7"/>
      <c r="AC26" s="95">
        <f t="shared" ref="AC26:AC32" si="55">J26/J$2</f>
        <v>0</v>
      </c>
      <c r="AD26" s="95">
        <f t="shared" ref="AD26:AD32" si="56">K26/K$2</f>
        <v>0.15</v>
      </c>
      <c r="AE26" s="95">
        <f t="shared" ref="AE26:AE32" si="57">L26/L$2</f>
        <v>1</v>
      </c>
      <c r="AF26" s="95">
        <f t="shared" ref="AF26:AF32" si="58">M26/M$2</f>
        <v>0.7142857142857143</v>
      </c>
      <c r="AG26" s="95">
        <f t="shared" ref="AG26:AG32" si="59">N26/N$2</f>
        <v>0.42857142857142855</v>
      </c>
      <c r="AH26" s="95" t="e">
        <f t="shared" ref="AH26:AH32" si="60">O26/O$2</f>
        <v>#DIV/0!</v>
      </c>
      <c r="AI26" s="95">
        <f t="shared" ref="AI26:AI32" si="61">P26/P$2</f>
        <v>0.66666666666666663</v>
      </c>
      <c r="AJ26" s="95">
        <f t="shared" ref="AJ26:AJ32" si="62">Q26/Q$2</f>
        <v>0.5</v>
      </c>
      <c r="AK26" s="95">
        <f t="shared" ref="AK26:AK32" si="63">R26/R$2</f>
        <v>0.5</v>
      </c>
      <c r="AL26" s="95">
        <f t="shared" ref="AL26:AL32" si="64">S26/S$2</f>
        <v>0</v>
      </c>
      <c r="AM26" s="95">
        <f t="shared" ref="AM26:AM32" si="65">T26/T$2</f>
        <v>0</v>
      </c>
      <c r="AN26" s="95">
        <f t="shared" ref="AN26:AN32" si="66">U26/U$2</f>
        <v>1</v>
      </c>
      <c r="AO26" s="95">
        <f t="shared" ref="AO26:AO32" si="67">V26/V$2</f>
        <v>0</v>
      </c>
      <c r="AP26" s="95">
        <f t="shared" ref="AP26:AP32" si="68">W26/W$2</f>
        <v>0.6</v>
      </c>
    </row>
    <row r="27" spans="1:42" ht="15" x14ac:dyDescent="0.25">
      <c r="A27" s="27">
        <v>1</v>
      </c>
      <c r="B27" s="78" t="s">
        <v>711</v>
      </c>
      <c r="C27" s="92" t="s">
        <v>712</v>
      </c>
      <c r="E27" s="1">
        <f t="shared" si="22"/>
        <v>62</v>
      </c>
      <c r="F27" s="10">
        <f t="shared" si="53"/>
        <v>0.68131868131868134</v>
      </c>
      <c r="G27" s="10"/>
      <c r="H27" s="10">
        <f t="shared" si="54"/>
        <v>0.68131868131868134</v>
      </c>
      <c r="I27" s="7"/>
      <c r="J27" s="7">
        <v>5</v>
      </c>
      <c r="K27" s="7">
        <v>11</v>
      </c>
      <c r="L27" s="7">
        <v>4</v>
      </c>
      <c r="M27" s="7">
        <v>7</v>
      </c>
      <c r="N27" s="7">
        <v>6</v>
      </c>
      <c r="O27" s="7">
        <v>0</v>
      </c>
      <c r="P27" s="7">
        <v>5</v>
      </c>
      <c r="Q27" s="7">
        <v>7</v>
      </c>
      <c r="R27" s="7">
        <v>7</v>
      </c>
      <c r="S27" s="7">
        <v>4</v>
      </c>
      <c r="T27" s="7">
        <v>0</v>
      </c>
      <c r="U27" s="7">
        <v>3</v>
      </c>
      <c r="V27" s="7">
        <v>3</v>
      </c>
      <c r="W27" s="7">
        <v>0</v>
      </c>
      <c r="X27" s="7"/>
      <c r="Y27" s="7">
        <v>78</v>
      </c>
      <c r="Z27" s="7"/>
      <c r="AA27" s="12"/>
      <c r="AB27" s="7"/>
      <c r="AC27" s="95">
        <f t="shared" si="55"/>
        <v>1</v>
      </c>
      <c r="AD27" s="95">
        <f t="shared" si="56"/>
        <v>0.55000000000000004</v>
      </c>
      <c r="AE27" s="95">
        <f t="shared" si="57"/>
        <v>0.8</v>
      </c>
      <c r="AF27" s="95">
        <f t="shared" si="58"/>
        <v>1</v>
      </c>
      <c r="AG27" s="95">
        <f t="shared" si="59"/>
        <v>0.8571428571428571</v>
      </c>
      <c r="AH27" s="95" t="e">
        <f t="shared" si="60"/>
        <v>#DIV/0!</v>
      </c>
      <c r="AI27" s="95">
        <f t="shared" si="61"/>
        <v>0.83333333333333337</v>
      </c>
      <c r="AJ27" s="95">
        <f t="shared" si="62"/>
        <v>0.875</v>
      </c>
      <c r="AK27" s="95">
        <f t="shared" si="63"/>
        <v>0.875</v>
      </c>
      <c r="AL27" s="95">
        <f t="shared" si="64"/>
        <v>1</v>
      </c>
      <c r="AM27" s="95">
        <f t="shared" si="65"/>
        <v>0</v>
      </c>
      <c r="AN27" s="95">
        <f t="shared" si="66"/>
        <v>0.5</v>
      </c>
      <c r="AO27" s="95">
        <f t="shared" si="67"/>
        <v>0.6</v>
      </c>
      <c r="AP27" s="95">
        <f t="shared" si="68"/>
        <v>0</v>
      </c>
    </row>
    <row r="28" spans="1:42" ht="15" x14ac:dyDescent="0.25">
      <c r="A28" s="27">
        <v>1</v>
      </c>
      <c r="B28" s="78" t="s">
        <v>713</v>
      </c>
      <c r="C28" s="92" t="s">
        <v>714</v>
      </c>
      <c r="E28" s="1">
        <f t="shared" si="22"/>
        <v>80.5</v>
      </c>
      <c r="F28" s="10">
        <f t="shared" si="53"/>
        <v>0.88461538461538458</v>
      </c>
      <c r="G28" s="10">
        <v>0.1</v>
      </c>
      <c r="H28" s="10">
        <f t="shared" si="54"/>
        <v>0.98461538461538456</v>
      </c>
      <c r="I28" s="7"/>
      <c r="J28" s="7">
        <v>4.5</v>
      </c>
      <c r="K28" s="7">
        <v>19</v>
      </c>
      <c r="L28" s="7">
        <v>5</v>
      </c>
      <c r="M28" s="7">
        <v>7</v>
      </c>
      <c r="N28" s="7">
        <v>5</v>
      </c>
      <c r="O28" s="7">
        <v>0</v>
      </c>
      <c r="P28" s="7">
        <v>6</v>
      </c>
      <c r="Q28" s="7">
        <v>8</v>
      </c>
      <c r="R28" s="7">
        <v>6</v>
      </c>
      <c r="S28" s="7">
        <v>1</v>
      </c>
      <c r="T28" s="7">
        <v>5</v>
      </c>
      <c r="U28" s="7">
        <v>4</v>
      </c>
      <c r="V28" s="7">
        <v>5</v>
      </c>
      <c r="W28" s="7">
        <v>5</v>
      </c>
      <c r="X28" s="7"/>
      <c r="Y28" s="7">
        <v>90</v>
      </c>
      <c r="Z28" s="7"/>
      <c r="AA28" s="12"/>
      <c r="AB28" s="7"/>
      <c r="AC28" s="95">
        <f t="shared" si="55"/>
        <v>0.9</v>
      </c>
      <c r="AD28" s="95">
        <f t="shared" si="56"/>
        <v>0.95</v>
      </c>
      <c r="AE28" s="95">
        <f t="shared" si="57"/>
        <v>1</v>
      </c>
      <c r="AF28" s="95">
        <f t="shared" si="58"/>
        <v>1</v>
      </c>
      <c r="AG28" s="95">
        <f t="shared" si="59"/>
        <v>0.7142857142857143</v>
      </c>
      <c r="AH28" s="95" t="e">
        <f t="shared" si="60"/>
        <v>#DIV/0!</v>
      </c>
      <c r="AI28" s="95">
        <f t="shared" si="61"/>
        <v>1</v>
      </c>
      <c r="AJ28" s="95">
        <f t="shared" si="62"/>
        <v>1</v>
      </c>
      <c r="AK28" s="95">
        <f t="shared" si="63"/>
        <v>0.75</v>
      </c>
      <c r="AL28" s="95">
        <f t="shared" si="64"/>
        <v>0.25</v>
      </c>
      <c r="AM28" s="95">
        <f t="shared" si="65"/>
        <v>1</v>
      </c>
      <c r="AN28" s="95">
        <f t="shared" si="66"/>
        <v>0.66666666666666663</v>
      </c>
      <c r="AO28" s="95">
        <f t="shared" si="67"/>
        <v>1</v>
      </c>
      <c r="AP28" s="95">
        <f t="shared" si="68"/>
        <v>1</v>
      </c>
    </row>
    <row r="29" spans="1:42" ht="15" x14ac:dyDescent="0.25">
      <c r="A29" s="27">
        <v>1</v>
      </c>
      <c r="B29" s="78" t="s">
        <v>170</v>
      </c>
      <c r="C29" s="92" t="s">
        <v>132</v>
      </c>
      <c r="E29" s="1">
        <f t="shared" si="22"/>
        <v>48</v>
      </c>
      <c r="F29" s="10">
        <f t="shared" si="53"/>
        <v>0.52747252747252749</v>
      </c>
      <c r="G29" s="10">
        <v>0.04</v>
      </c>
      <c r="H29" s="10">
        <f t="shared" si="54"/>
        <v>0.56747252747252752</v>
      </c>
      <c r="I29" s="7"/>
      <c r="J29" s="7">
        <v>4</v>
      </c>
      <c r="K29" s="7">
        <v>20</v>
      </c>
      <c r="L29" s="7">
        <v>3</v>
      </c>
      <c r="M29" s="7">
        <v>5</v>
      </c>
      <c r="N29" s="7">
        <v>2</v>
      </c>
      <c r="O29" s="7">
        <v>0</v>
      </c>
      <c r="P29" s="7">
        <v>6</v>
      </c>
      <c r="Q29" s="7">
        <v>0</v>
      </c>
      <c r="R29" s="7">
        <v>0</v>
      </c>
      <c r="S29" s="7">
        <v>1</v>
      </c>
      <c r="T29" s="7">
        <v>0</v>
      </c>
      <c r="U29" s="7">
        <v>4</v>
      </c>
      <c r="V29" s="7">
        <v>1</v>
      </c>
      <c r="W29" s="7">
        <v>2</v>
      </c>
      <c r="X29" s="7"/>
      <c r="Y29" s="7">
        <v>83</v>
      </c>
      <c r="Z29" s="7"/>
      <c r="AA29" s="12"/>
      <c r="AB29" s="7"/>
      <c r="AC29" s="95">
        <f t="shared" si="55"/>
        <v>0.8</v>
      </c>
      <c r="AD29" s="95">
        <f t="shared" si="56"/>
        <v>1</v>
      </c>
      <c r="AE29" s="95">
        <f t="shared" si="57"/>
        <v>0.6</v>
      </c>
      <c r="AF29" s="95">
        <f t="shared" si="58"/>
        <v>0.7142857142857143</v>
      </c>
      <c r="AG29" s="95">
        <f t="shared" si="59"/>
        <v>0.2857142857142857</v>
      </c>
      <c r="AH29" s="95" t="e">
        <f t="shared" si="60"/>
        <v>#DIV/0!</v>
      </c>
      <c r="AI29" s="95">
        <f t="shared" si="61"/>
        <v>1</v>
      </c>
      <c r="AJ29" s="95">
        <f t="shared" si="62"/>
        <v>0</v>
      </c>
      <c r="AK29" s="95">
        <f t="shared" si="63"/>
        <v>0</v>
      </c>
      <c r="AL29" s="95">
        <f t="shared" si="64"/>
        <v>0.25</v>
      </c>
      <c r="AM29" s="95">
        <f t="shared" si="65"/>
        <v>0</v>
      </c>
      <c r="AN29" s="95">
        <f t="shared" si="66"/>
        <v>0.66666666666666663</v>
      </c>
      <c r="AO29" s="95">
        <f t="shared" si="67"/>
        <v>0.2</v>
      </c>
      <c r="AP29" s="95">
        <f t="shared" si="68"/>
        <v>0.4</v>
      </c>
    </row>
    <row r="30" spans="1:42" ht="15" x14ac:dyDescent="0.25">
      <c r="A30" s="27">
        <v>1</v>
      </c>
      <c r="B30" s="87" t="s">
        <v>822</v>
      </c>
      <c r="C30" s="92" t="s">
        <v>823</v>
      </c>
      <c r="E30" s="1">
        <f t="shared" si="22"/>
        <v>85</v>
      </c>
      <c r="F30" s="10">
        <f t="shared" si="53"/>
        <v>0.93406593406593408</v>
      </c>
      <c r="G30" s="10"/>
      <c r="H30" s="10">
        <f t="shared" si="54"/>
        <v>0.93406593406593408</v>
      </c>
      <c r="I30" s="7"/>
      <c r="J30" s="7">
        <v>2</v>
      </c>
      <c r="K30" s="7">
        <v>20</v>
      </c>
      <c r="L30" s="7">
        <v>5</v>
      </c>
      <c r="M30" s="7">
        <v>7</v>
      </c>
      <c r="N30" s="7">
        <v>7</v>
      </c>
      <c r="O30" s="7">
        <v>1</v>
      </c>
      <c r="P30" s="7">
        <v>6</v>
      </c>
      <c r="Q30" s="7">
        <v>8</v>
      </c>
      <c r="R30" s="7">
        <v>8</v>
      </c>
      <c r="S30" s="7">
        <v>4</v>
      </c>
      <c r="T30" s="7">
        <v>1</v>
      </c>
      <c r="U30" s="7">
        <v>6</v>
      </c>
      <c r="V30" s="7">
        <v>5</v>
      </c>
      <c r="W30" s="7">
        <v>5</v>
      </c>
      <c r="X30" s="7"/>
      <c r="Y30" s="7">
        <v>63</v>
      </c>
      <c r="Z30" s="7"/>
      <c r="AA30" s="12"/>
      <c r="AB30" s="7"/>
      <c r="AC30" s="95">
        <f t="shared" si="55"/>
        <v>0.4</v>
      </c>
      <c r="AD30" s="95">
        <f t="shared" si="56"/>
        <v>1</v>
      </c>
      <c r="AE30" s="95">
        <f t="shared" si="57"/>
        <v>1</v>
      </c>
      <c r="AF30" s="95">
        <f t="shared" si="58"/>
        <v>1</v>
      </c>
      <c r="AG30" s="95">
        <f t="shared" si="59"/>
        <v>1</v>
      </c>
      <c r="AH30" s="95" t="e">
        <f t="shared" si="60"/>
        <v>#DIV/0!</v>
      </c>
      <c r="AI30" s="95">
        <f t="shared" si="61"/>
        <v>1</v>
      </c>
      <c r="AJ30" s="95">
        <f t="shared" si="62"/>
        <v>1</v>
      </c>
      <c r="AK30" s="95">
        <f t="shared" si="63"/>
        <v>1</v>
      </c>
      <c r="AL30" s="95">
        <f t="shared" si="64"/>
        <v>1</v>
      </c>
      <c r="AM30" s="95">
        <f t="shared" si="65"/>
        <v>0.2</v>
      </c>
      <c r="AN30" s="95">
        <f t="shared" si="66"/>
        <v>1</v>
      </c>
      <c r="AO30" s="95">
        <f t="shared" si="67"/>
        <v>1</v>
      </c>
      <c r="AP30" s="95">
        <f t="shared" si="68"/>
        <v>1</v>
      </c>
    </row>
    <row r="31" spans="1:42" ht="15" x14ac:dyDescent="0.25">
      <c r="A31" s="27">
        <v>1</v>
      </c>
      <c r="B31" s="78" t="s">
        <v>715</v>
      </c>
      <c r="C31" s="92" t="s">
        <v>764</v>
      </c>
      <c r="E31" s="1">
        <f t="shared" si="22"/>
        <v>34</v>
      </c>
      <c r="F31" s="10">
        <f t="shared" si="53"/>
        <v>0.37362637362637363</v>
      </c>
      <c r="G31" s="10">
        <v>0.06</v>
      </c>
      <c r="H31" s="10">
        <f t="shared" si="54"/>
        <v>0.43362637362637363</v>
      </c>
      <c r="I31" s="7"/>
      <c r="J31" s="7">
        <v>2</v>
      </c>
      <c r="K31" s="7">
        <v>15</v>
      </c>
      <c r="L31" s="7">
        <v>0</v>
      </c>
      <c r="M31" s="7">
        <v>1</v>
      </c>
      <c r="N31" s="7">
        <v>3</v>
      </c>
      <c r="O31" s="7">
        <v>0</v>
      </c>
      <c r="P31" s="7">
        <v>6</v>
      </c>
      <c r="Q31" s="7">
        <v>4</v>
      </c>
      <c r="R31" s="7">
        <v>3</v>
      </c>
      <c r="S31" s="7">
        <v>0</v>
      </c>
      <c r="T31" s="7">
        <v>0</v>
      </c>
      <c r="U31" s="7">
        <v>0</v>
      </c>
      <c r="V31" s="7">
        <v>0</v>
      </c>
      <c r="W31" s="7">
        <v>0</v>
      </c>
      <c r="X31" s="7"/>
      <c r="Y31" s="7">
        <v>98</v>
      </c>
      <c r="Z31" s="7"/>
      <c r="AA31" s="12"/>
      <c r="AB31" s="7"/>
      <c r="AC31" s="95">
        <f t="shared" si="55"/>
        <v>0.4</v>
      </c>
      <c r="AD31" s="95">
        <f t="shared" si="56"/>
        <v>0.75</v>
      </c>
      <c r="AE31" s="95">
        <f t="shared" si="57"/>
        <v>0</v>
      </c>
      <c r="AF31" s="95">
        <f t="shared" si="58"/>
        <v>0.14285714285714285</v>
      </c>
      <c r="AG31" s="95">
        <f t="shared" si="59"/>
        <v>0.42857142857142855</v>
      </c>
      <c r="AH31" s="95" t="e">
        <f t="shared" si="60"/>
        <v>#DIV/0!</v>
      </c>
      <c r="AI31" s="95">
        <f t="shared" si="61"/>
        <v>1</v>
      </c>
      <c r="AJ31" s="95">
        <f t="shared" si="62"/>
        <v>0.5</v>
      </c>
      <c r="AK31" s="95">
        <f t="shared" si="63"/>
        <v>0.375</v>
      </c>
      <c r="AL31" s="95">
        <f t="shared" si="64"/>
        <v>0</v>
      </c>
      <c r="AM31" s="95">
        <f t="shared" si="65"/>
        <v>0</v>
      </c>
      <c r="AN31" s="95">
        <f t="shared" si="66"/>
        <v>0</v>
      </c>
      <c r="AO31" s="95">
        <f t="shared" si="67"/>
        <v>0</v>
      </c>
      <c r="AP31" s="95">
        <f t="shared" si="68"/>
        <v>0</v>
      </c>
    </row>
    <row r="32" spans="1:42" ht="15" x14ac:dyDescent="0.25">
      <c r="A32" s="27">
        <v>1</v>
      </c>
      <c r="B32" s="78" t="s">
        <v>716</v>
      </c>
      <c r="C32" s="92" t="s">
        <v>772</v>
      </c>
      <c r="E32" s="1">
        <f t="shared" si="22"/>
        <v>59</v>
      </c>
      <c r="F32" s="10">
        <f t="shared" si="53"/>
        <v>0.64835164835164838</v>
      </c>
      <c r="G32" s="10">
        <v>0.12</v>
      </c>
      <c r="H32" s="10">
        <f t="shared" si="54"/>
        <v>0.76835164835164838</v>
      </c>
      <c r="I32" s="7"/>
      <c r="J32" s="7">
        <v>2</v>
      </c>
      <c r="K32" s="7">
        <v>14</v>
      </c>
      <c r="L32" s="7">
        <v>3</v>
      </c>
      <c r="M32" s="7">
        <v>7</v>
      </c>
      <c r="N32" s="7">
        <v>7</v>
      </c>
      <c r="O32" s="7">
        <v>0</v>
      </c>
      <c r="P32" s="7">
        <v>6</v>
      </c>
      <c r="Q32" s="7">
        <v>4</v>
      </c>
      <c r="R32" s="7">
        <v>6</v>
      </c>
      <c r="S32" s="7">
        <v>2</v>
      </c>
      <c r="T32" s="7">
        <v>2</v>
      </c>
      <c r="U32" s="7">
        <v>4</v>
      </c>
      <c r="V32" s="7">
        <v>2</v>
      </c>
      <c r="W32" s="7">
        <v>0</v>
      </c>
      <c r="X32" s="7"/>
      <c r="Y32" s="7">
        <v>68</v>
      </c>
      <c r="Z32" s="7"/>
      <c r="AA32" s="12"/>
      <c r="AB32" s="7"/>
      <c r="AC32" s="95">
        <f t="shared" si="55"/>
        <v>0.4</v>
      </c>
      <c r="AD32" s="95">
        <f t="shared" si="56"/>
        <v>0.7</v>
      </c>
      <c r="AE32" s="95">
        <f t="shared" si="57"/>
        <v>0.6</v>
      </c>
      <c r="AF32" s="95">
        <f t="shared" si="58"/>
        <v>1</v>
      </c>
      <c r="AG32" s="95">
        <f t="shared" si="59"/>
        <v>1</v>
      </c>
      <c r="AH32" s="95" t="e">
        <f t="shared" si="60"/>
        <v>#DIV/0!</v>
      </c>
      <c r="AI32" s="95">
        <f t="shared" si="61"/>
        <v>1</v>
      </c>
      <c r="AJ32" s="95">
        <f t="shared" si="62"/>
        <v>0.5</v>
      </c>
      <c r="AK32" s="95">
        <f t="shared" si="63"/>
        <v>0.75</v>
      </c>
      <c r="AL32" s="95">
        <f t="shared" si="64"/>
        <v>0.5</v>
      </c>
      <c r="AM32" s="95">
        <f t="shared" si="65"/>
        <v>0.4</v>
      </c>
      <c r="AN32" s="95">
        <f t="shared" si="66"/>
        <v>0.66666666666666663</v>
      </c>
      <c r="AO32" s="95">
        <f t="shared" si="67"/>
        <v>0.4</v>
      </c>
      <c r="AP32" s="95">
        <f t="shared" si="68"/>
        <v>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zoomScale="80" zoomScaleNormal="80" workbookViewId="0">
      <selection activeCell="H19" sqref="H19"/>
    </sheetView>
  </sheetViews>
  <sheetFormatPr defaultRowHeight="12.75" x14ac:dyDescent="0.2"/>
  <cols>
    <col min="1" max="1" width="4.5703125" bestFit="1" customWidth="1"/>
    <col min="4" max="4" width="2.42578125" customWidth="1"/>
    <col min="5" max="8" width="7.7109375" customWidth="1"/>
    <col min="9" max="9" width="2.140625" customWidth="1"/>
    <col min="10" max="12" width="7.140625" customWidth="1"/>
    <col min="13" max="13" width="3.28515625" customWidth="1"/>
    <col min="14" max="14" width="9.85546875" bestFit="1" customWidth="1"/>
    <col min="15" max="15" width="3.28515625" customWidth="1"/>
    <col min="17" max="17" width="3.28515625" customWidth="1"/>
    <col min="18" max="20" width="6.28515625" customWidth="1"/>
  </cols>
  <sheetData>
    <row r="1" spans="1:20" s="1" customFormat="1" ht="15" x14ac:dyDescent="0.25">
      <c r="F1" s="23"/>
      <c r="P1" s="11">
        <f>COUNTA(#REF!)</f>
        <v>1</v>
      </c>
    </row>
    <row r="2" spans="1:20" s="1" customFormat="1" ht="15" x14ac:dyDescent="0.25">
      <c r="E2" s="8"/>
      <c r="F2" s="23"/>
      <c r="J2" s="9">
        <v>30</v>
      </c>
      <c r="K2" s="9">
        <v>34</v>
      </c>
      <c r="L2" s="9">
        <v>34</v>
      </c>
      <c r="M2" s="9"/>
      <c r="N2" s="9"/>
      <c r="O2" s="9"/>
      <c r="P2" s="11"/>
    </row>
    <row r="3" spans="1:20" s="1" customFormat="1" ht="15" x14ac:dyDescent="0.25">
      <c r="A3" s="4" t="s">
        <v>17</v>
      </c>
      <c r="B3" s="4" t="s">
        <v>0</v>
      </c>
      <c r="C3" s="4" t="s">
        <v>69</v>
      </c>
      <c r="E3" s="1" t="s">
        <v>2</v>
      </c>
      <c r="F3" s="23" t="s">
        <v>3</v>
      </c>
      <c r="G3" s="1" t="s">
        <v>471</v>
      </c>
      <c r="H3" s="1" t="s">
        <v>856</v>
      </c>
      <c r="J3" s="6" t="s">
        <v>22</v>
      </c>
      <c r="K3" s="6" t="s">
        <v>885</v>
      </c>
      <c r="L3" s="6" t="s">
        <v>886</v>
      </c>
      <c r="M3" s="6"/>
      <c r="N3" s="6" t="s">
        <v>675</v>
      </c>
      <c r="O3" s="6"/>
      <c r="P3" s="9" t="s">
        <v>362</v>
      </c>
      <c r="R3" s="1" t="str">
        <f>CONCATENATE("p.",J3)</f>
        <v>p.Chi</v>
      </c>
      <c r="S3" s="1" t="str">
        <f>CONCATENATE("p.",K3)</f>
        <v>p.1T</v>
      </c>
      <c r="T3" s="1" t="str">
        <f>CONCATENATE("p.",L3)</f>
        <v>p.2T</v>
      </c>
    </row>
    <row r="4" spans="1:20" s="7" customFormat="1" ht="15" x14ac:dyDescent="0.25">
      <c r="A4" s="27">
        <v>1</v>
      </c>
      <c r="B4" s="78" t="s">
        <v>686</v>
      </c>
      <c r="C4" s="92" t="s">
        <v>667</v>
      </c>
      <c r="E4" s="1">
        <f>SUM(J4:L4)</f>
        <v>36.5</v>
      </c>
      <c r="F4" s="10">
        <f>(E4/IF(J4="",68,64))</f>
        <v>0.53676470588235292</v>
      </c>
      <c r="G4" s="10"/>
      <c r="H4" s="10">
        <f>F4+G4</f>
        <v>0.53676470588235292</v>
      </c>
      <c r="K4" s="7">
        <v>16.5</v>
      </c>
      <c r="L4" s="7">
        <v>20</v>
      </c>
      <c r="N4" s="7">
        <v>68</v>
      </c>
      <c r="P4" s="12"/>
      <c r="R4" s="7">
        <f>J4/J$2</f>
        <v>0</v>
      </c>
      <c r="S4" s="7">
        <f>K4/K$2</f>
        <v>0.48529411764705882</v>
      </c>
      <c r="T4" s="7">
        <f>L4/L$2</f>
        <v>0.58823529411764708</v>
      </c>
    </row>
    <row r="5" spans="1:20" s="93" customFormat="1" ht="15" x14ac:dyDescent="0.25">
      <c r="A5" s="93">
        <v>1</v>
      </c>
      <c r="B5" s="93" t="s">
        <v>687</v>
      </c>
      <c r="C5" s="93" t="s">
        <v>688</v>
      </c>
    </row>
    <row r="6" spans="1:20" ht="15" x14ac:dyDescent="0.25">
      <c r="A6" s="27">
        <v>1</v>
      </c>
      <c r="B6" s="78" t="s">
        <v>689</v>
      </c>
      <c r="C6" s="92" t="s">
        <v>770</v>
      </c>
      <c r="E6" s="1">
        <f t="shared" ref="E6:E14" si="0">SUM(J6:L6)</f>
        <v>60.5</v>
      </c>
      <c r="F6" s="10">
        <f t="shared" ref="F6:F14" si="1">(E6/IF(J6="",68,64))</f>
        <v>0.9453125</v>
      </c>
      <c r="G6" s="10"/>
      <c r="H6" s="10">
        <f t="shared" ref="H6:H14" si="2">F6+G6</f>
        <v>0.9453125</v>
      </c>
      <c r="I6" s="7"/>
      <c r="J6" s="7">
        <v>28</v>
      </c>
      <c r="K6" s="7">
        <v>32.5</v>
      </c>
      <c r="L6" s="7"/>
      <c r="M6" s="7"/>
      <c r="N6" s="7">
        <v>52</v>
      </c>
      <c r="O6" s="7"/>
      <c r="P6" s="12"/>
      <c r="Q6" s="7"/>
      <c r="R6" s="7">
        <f t="shared" ref="R6:R14" si="3">J6/J$2</f>
        <v>0.93333333333333335</v>
      </c>
      <c r="S6" s="7">
        <f t="shared" ref="S6:S14" si="4">K6/K$2</f>
        <v>0.95588235294117652</v>
      </c>
      <c r="T6" s="7">
        <f t="shared" ref="T6:T14" si="5">L6/L$2</f>
        <v>0</v>
      </c>
    </row>
    <row r="7" spans="1:20" ht="15" x14ac:dyDescent="0.25">
      <c r="A7" s="27">
        <v>1</v>
      </c>
      <c r="B7" s="78" t="s">
        <v>690</v>
      </c>
      <c r="C7" s="92" t="s">
        <v>63</v>
      </c>
      <c r="E7" s="1">
        <f t="shared" si="0"/>
        <v>38</v>
      </c>
      <c r="F7" s="10">
        <f t="shared" si="1"/>
        <v>0.59375</v>
      </c>
      <c r="G7" s="10"/>
      <c r="H7" s="10">
        <f t="shared" si="2"/>
        <v>0.59375</v>
      </c>
      <c r="I7" s="7"/>
      <c r="J7" s="7">
        <v>24</v>
      </c>
      <c r="K7" s="7">
        <v>14</v>
      </c>
      <c r="L7" s="7"/>
      <c r="M7" s="7"/>
      <c r="N7" s="7">
        <v>90</v>
      </c>
      <c r="O7" s="7"/>
      <c r="P7" s="12"/>
      <c r="Q7" s="7"/>
      <c r="R7" s="7">
        <f t="shared" si="3"/>
        <v>0.8</v>
      </c>
      <c r="S7" s="7">
        <f t="shared" si="4"/>
        <v>0.41176470588235292</v>
      </c>
      <c r="T7" s="7">
        <f t="shared" si="5"/>
        <v>0</v>
      </c>
    </row>
    <row r="8" spans="1:20" ht="15" x14ac:dyDescent="0.25">
      <c r="A8" s="27">
        <v>1</v>
      </c>
      <c r="B8" s="78" t="s">
        <v>691</v>
      </c>
      <c r="C8" s="92" t="s">
        <v>44</v>
      </c>
      <c r="E8" s="1">
        <f t="shared" si="0"/>
        <v>60</v>
      </c>
      <c r="F8" s="10">
        <f t="shared" si="1"/>
        <v>0.9375</v>
      </c>
      <c r="G8" s="10"/>
      <c r="H8" s="10">
        <f t="shared" si="2"/>
        <v>0.9375</v>
      </c>
      <c r="I8" s="7"/>
      <c r="J8" s="7">
        <v>29</v>
      </c>
      <c r="K8" s="7"/>
      <c r="L8" s="7">
        <v>31</v>
      </c>
      <c r="M8" s="7"/>
      <c r="N8" s="7">
        <v>63</v>
      </c>
      <c r="O8" s="7"/>
      <c r="P8" s="12"/>
      <c r="Q8" s="7"/>
      <c r="R8" s="7">
        <f t="shared" si="3"/>
        <v>0.96666666666666667</v>
      </c>
      <c r="S8" s="7">
        <f t="shared" si="4"/>
        <v>0</v>
      </c>
      <c r="T8" s="7">
        <f t="shared" si="5"/>
        <v>0.91176470588235292</v>
      </c>
    </row>
    <row r="9" spans="1:20" ht="15" x14ac:dyDescent="0.25">
      <c r="A9" s="27">
        <v>1</v>
      </c>
      <c r="B9" s="78" t="s">
        <v>692</v>
      </c>
      <c r="C9" s="92" t="s">
        <v>183</v>
      </c>
      <c r="E9" s="1">
        <f t="shared" si="0"/>
        <v>55.5</v>
      </c>
      <c r="F9" s="10">
        <f t="shared" si="1"/>
        <v>0.81617647058823528</v>
      </c>
      <c r="G9" s="10"/>
      <c r="H9" s="10">
        <f t="shared" si="2"/>
        <v>0.81617647058823528</v>
      </c>
      <c r="I9" s="7"/>
      <c r="J9" s="7"/>
      <c r="K9" s="7">
        <v>27.5</v>
      </c>
      <c r="L9" s="7">
        <v>28</v>
      </c>
      <c r="M9" s="7"/>
      <c r="N9" s="7">
        <v>30</v>
      </c>
      <c r="O9" s="7"/>
      <c r="P9" s="12"/>
      <c r="Q9" s="7"/>
      <c r="R9" s="7">
        <f t="shared" si="3"/>
        <v>0</v>
      </c>
      <c r="S9" s="7">
        <f t="shared" si="4"/>
        <v>0.80882352941176472</v>
      </c>
      <c r="T9" s="7">
        <f t="shared" si="5"/>
        <v>0.82352941176470584</v>
      </c>
    </row>
    <row r="10" spans="1:20" ht="15" x14ac:dyDescent="0.25">
      <c r="A10" s="27">
        <v>1</v>
      </c>
      <c r="B10" s="78" t="s">
        <v>693</v>
      </c>
      <c r="C10" s="92" t="s">
        <v>199</v>
      </c>
      <c r="E10" s="1">
        <f t="shared" si="0"/>
        <v>40.5</v>
      </c>
      <c r="F10" s="10">
        <f t="shared" si="1"/>
        <v>0.6328125</v>
      </c>
      <c r="G10" s="10"/>
      <c r="H10" s="10">
        <f t="shared" si="2"/>
        <v>0.6328125</v>
      </c>
      <c r="I10" s="7"/>
      <c r="J10" s="7">
        <v>22</v>
      </c>
      <c r="K10" s="7">
        <v>18.5</v>
      </c>
      <c r="L10" s="7"/>
      <c r="M10" s="7"/>
      <c r="N10" s="7">
        <v>53</v>
      </c>
      <c r="O10" s="7"/>
      <c r="P10" s="12"/>
      <c r="Q10" s="7"/>
      <c r="R10" s="7">
        <f t="shared" si="3"/>
        <v>0.73333333333333328</v>
      </c>
      <c r="S10" s="7">
        <f t="shared" si="4"/>
        <v>0.54411764705882348</v>
      </c>
      <c r="T10" s="7">
        <f t="shared" si="5"/>
        <v>0</v>
      </c>
    </row>
    <row r="11" spans="1:20" ht="15" x14ac:dyDescent="0.25">
      <c r="A11" s="27">
        <v>1</v>
      </c>
      <c r="B11" s="78" t="s">
        <v>694</v>
      </c>
      <c r="C11" s="92" t="s">
        <v>813</v>
      </c>
      <c r="E11" s="1">
        <f t="shared" si="0"/>
        <v>57</v>
      </c>
      <c r="F11" s="10">
        <f t="shared" si="1"/>
        <v>0.890625</v>
      </c>
      <c r="G11" s="10"/>
      <c r="H11" s="10">
        <f t="shared" si="2"/>
        <v>0.890625</v>
      </c>
      <c r="I11" s="7"/>
      <c r="J11" s="7">
        <v>28.5</v>
      </c>
      <c r="K11" s="7">
        <v>28.5</v>
      </c>
      <c r="L11" s="7"/>
      <c r="M11" s="7"/>
      <c r="N11" s="7">
        <v>58</v>
      </c>
      <c r="O11" s="7"/>
      <c r="P11" s="12"/>
      <c r="Q11" s="7"/>
      <c r="R11" s="7">
        <f t="shared" si="3"/>
        <v>0.95</v>
      </c>
      <c r="S11" s="7">
        <f t="shared" si="4"/>
        <v>0.83823529411764708</v>
      </c>
      <c r="T11" s="7">
        <f t="shared" si="5"/>
        <v>0</v>
      </c>
    </row>
    <row r="12" spans="1:20" ht="15" x14ac:dyDescent="0.25">
      <c r="A12" s="27">
        <v>1</v>
      </c>
      <c r="B12" s="78" t="s">
        <v>695</v>
      </c>
      <c r="C12" s="92" t="s">
        <v>696</v>
      </c>
      <c r="E12" s="1">
        <f t="shared" si="0"/>
        <v>54</v>
      </c>
      <c r="F12" s="10">
        <f t="shared" si="1"/>
        <v>0.79411764705882348</v>
      </c>
      <c r="G12" s="10">
        <v>0.12</v>
      </c>
      <c r="H12" s="10">
        <f t="shared" si="2"/>
        <v>0.91411764705882348</v>
      </c>
      <c r="I12" s="7"/>
      <c r="J12" s="7"/>
      <c r="K12" s="7">
        <v>28</v>
      </c>
      <c r="L12" s="7">
        <v>26</v>
      </c>
      <c r="M12" s="7"/>
      <c r="N12" s="7">
        <v>67</v>
      </c>
      <c r="O12" s="7"/>
      <c r="P12" s="12"/>
      <c r="Q12" s="7"/>
      <c r="R12" s="7">
        <f t="shared" si="3"/>
        <v>0</v>
      </c>
      <c r="S12" s="7">
        <f t="shared" si="4"/>
        <v>0.82352941176470584</v>
      </c>
      <c r="T12" s="7">
        <f t="shared" si="5"/>
        <v>0.76470588235294112</v>
      </c>
    </row>
    <row r="13" spans="1:20" ht="15" x14ac:dyDescent="0.25">
      <c r="A13" s="27">
        <v>1</v>
      </c>
      <c r="B13" s="78" t="s">
        <v>697</v>
      </c>
      <c r="C13" s="92" t="s">
        <v>698</v>
      </c>
      <c r="E13" s="1">
        <f t="shared" si="0"/>
        <v>31.5</v>
      </c>
      <c r="F13" s="10">
        <f t="shared" si="1"/>
        <v>0.46323529411764708</v>
      </c>
      <c r="G13" s="10"/>
      <c r="H13" s="10">
        <f t="shared" si="2"/>
        <v>0.46323529411764708</v>
      </c>
      <c r="I13" s="7"/>
      <c r="J13" s="7"/>
      <c r="K13" s="7">
        <v>22</v>
      </c>
      <c r="L13" s="7">
        <v>9.5</v>
      </c>
      <c r="M13" s="7"/>
      <c r="N13" s="7">
        <v>120</v>
      </c>
      <c r="O13" s="7"/>
      <c r="P13" s="12"/>
      <c r="Q13" s="7"/>
      <c r="R13" s="7">
        <f t="shared" si="3"/>
        <v>0</v>
      </c>
      <c r="S13" s="7">
        <f t="shared" si="4"/>
        <v>0.6470588235294118</v>
      </c>
      <c r="T13" s="7">
        <f t="shared" si="5"/>
        <v>0.27941176470588236</v>
      </c>
    </row>
    <row r="14" spans="1:20" ht="15" x14ac:dyDescent="0.25">
      <c r="A14" s="27">
        <v>1</v>
      </c>
      <c r="B14" s="78" t="s">
        <v>699</v>
      </c>
      <c r="C14" s="92" t="s">
        <v>622</v>
      </c>
      <c r="E14" s="1">
        <f t="shared" si="0"/>
        <v>64</v>
      </c>
      <c r="F14" s="10">
        <f t="shared" si="1"/>
        <v>1</v>
      </c>
      <c r="G14" s="10"/>
      <c r="H14" s="10">
        <f t="shared" si="2"/>
        <v>1</v>
      </c>
      <c r="I14" s="7"/>
      <c r="J14" s="7">
        <v>30</v>
      </c>
      <c r="K14" s="7">
        <v>34</v>
      </c>
      <c r="L14" s="7"/>
      <c r="M14" s="7"/>
      <c r="N14" s="7">
        <v>45</v>
      </c>
      <c r="O14" s="7"/>
      <c r="P14" s="12"/>
      <c r="Q14" s="7"/>
      <c r="R14" s="7">
        <f t="shared" si="3"/>
        <v>1</v>
      </c>
      <c r="S14" s="7">
        <f t="shared" si="4"/>
        <v>1</v>
      </c>
      <c r="T14" s="7">
        <f t="shared" si="5"/>
        <v>0</v>
      </c>
    </row>
    <row r="15" spans="1:20" s="93" customFormat="1" ht="15" x14ac:dyDescent="0.25">
      <c r="A15" s="93">
        <v>1</v>
      </c>
      <c r="B15" s="93" t="s">
        <v>833</v>
      </c>
      <c r="C15" s="93" t="s">
        <v>173</v>
      </c>
    </row>
    <row r="16" spans="1:20" ht="15" x14ac:dyDescent="0.25">
      <c r="A16" s="27">
        <v>1</v>
      </c>
      <c r="B16" s="78" t="s">
        <v>700</v>
      </c>
      <c r="C16" s="92" t="s">
        <v>701</v>
      </c>
      <c r="E16" s="1">
        <f t="shared" ref="E16:E24" si="6">SUM(J16:L16)</f>
        <v>38.5</v>
      </c>
      <c r="F16" s="10">
        <f t="shared" ref="F16:F24" si="7">(E16/IF(J16="",68,64))</f>
        <v>0.56617647058823528</v>
      </c>
      <c r="G16" s="10"/>
      <c r="H16" s="10">
        <f t="shared" ref="H16:H24" si="8">F16+G16</f>
        <v>0.56617647058823528</v>
      </c>
      <c r="I16" s="7"/>
      <c r="J16" s="7"/>
      <c r="K16" s="7">
        <v>21.5</v>
      </c>
      <c r="L16" s="7">
        <v>17</v>
      </c>
      <c r="M16" s="7"/>
      <c r="N16" s="7">
        <v>45</v>
      </c>
      <c r="O16" s="7"/>
      <c r="P16" s="12"/>
      <c r="Q16" s="7"/>
      <c r="R16" s="7">
        <f t="shared" ref="R16:R24" si="9">J16/J$2</f>
        <v>0</v>
      </c>
      <c r="S16" s="7">
        <f t="shared" ref="S16:S24" si="10">K16/K$2</f>
        <v>0.63235294117647056</v>
      </c>
      <c r="T16" s="7">
        <f t="shared" ref="T16:T24" si="11">L16/L$2</f>
        <v>0.5</v>
      </c>
    </row>
    <row r="17" spans="1:20" ht="15" x14ac:dyDescent="0.25">
      <c r="A17" s="27">
        <v>1</v>
      </c>
      <c r="B17" s="78" t="s">
        <v>702</v>
      </c>
      <c r="C17" s="92" t="s">
        <v>703</v>
      </c>
      <c r="E17" s="1">
        <f t="shared" si="6"/>
        <v>59</v>
      </c>
      <c r="F17" s="10">
        <f t="shared" si="7"/>
        <v>0.921875</v>
      </c>
      <c r="G17" s="10"/>
      <c r="H17" s="10">
        <f t="shared" si="8"/>
        <v>0.921875</v>
      </c>
      <c r="I17" s="7"/>
      <c r="J17" s="7">
        <v>27</v>
      </c>
      <c r="K17" s="7">
        <v>32</v>
      </c>
      <c r="L17" s="7"/>
      <c r="M17" s="7"/>
      <c r="N17" s="7">
        <v>55</v>
      </c>
      <c r="O17" s="7"/>
      <c r="P17" s="12"/>
      <c r="Q17" s="7"/>
      <c r="R17" s="7">
        <f t="shared" si="9"/>
        <v>0.9</v>
      </c>
      <c r="S17" s="7">
        <f t="shared" si="10"/>
        <v>0.94117647058823528</v>
      </c>
      <c r="T17" s="7">
        <f t="shared" si="11"/>
        <v>0</v>
      </c>
    </row>
    <row r="18" spans="1:20" ht="15" x14ac:dyDescent="0.25">
      <c r="A18" s="27">
        <v>1</v>
      </c>
      <c r="B18" s="78" t="s">
        <v>704</v>
      </c>
      <c r="C18" s="92" t="s">
        <v>531</v>
      </c>
      <c r="E18" s="1">
        <f t="shared" si="6"/>
        <v>51.5</v>
      </c>
      <c r="F18" s="10">
        <f t="shared" si="7"/>
        <v>0.8046875</v>
      </c>
      <c r="G18" s="10"/>
      <c r="H18" s="10">
        <f t="shared" si="8"/>
        <v>0.8046875</v>
      </c>
      <c r="I18" s="7"/>
      <c r="J18" s="7">
        <v>26</v>
      </c>
      <c r="K18" s="7">
        <v>25.5</v>
      </c>
      <c r="L18" s="7"/>
      <c r="M18" s="7"/>
      <c r="N18" s="7">
        <v>45</v>
      </c>
      <c r="O18" s="7"/>
      <c r="P18" s="12"/>
      <c r="Q18" s="7"/>
      <c r="R18" s="7">
        <f t="shared" si="9"/>
        <v>0.8666666666666667</v>
      </c>
      <c r="S18" s="7">
        <f t="shared" si="10"/>
        <v>0.75</v>
      </c>
      <c r="T18" s="7">
        <f t="shared" si="11"/>
        <v>0</v>
      </c>
    </row>
    <row r="19" spans="1:20" ht="15" x14ac:dyDescent="0.25">
      <c r="A19" s="27">
        <v>1</v>
      </c>
      <c r="B19" s="78" t="s">
        <v>705</v>
      </c>
      <c r="C19" s="92" t="s">
        <v>706</v>
      </c>
      <c r="E19" s="1">
        <f t="shared" si="6"/>
        <v>41</v>
      </c>
      <c r="F19" s="10">
        <f t="shared" si="7"/>
        <v>0.640625</v>
      </c>
      <c r="G19" s="10">
        <v>0.09</v>
      </c>
      <c r="H19" s="10">
        <f t="shared" si="8"/>
        <v>0.73062499999999997</v>
      </c>
      <c r="I19" s="7"/>
      <c r="J19" s="7">
        <v>16</v>
      </c>
      <c r="K19" s="7">
        <v>25</v>
      </c>
      <c r="L19" s="7"/>
      <c r="M19" s="7"/>
      <c r="N19" s="7"/>
      <c r="O19" s="7"/>
      <c r="P19" s="12"/>
      <c r="Q19" s="7"/>
      <c r="R19" s="7">
        <f t="shared" si="9"/>
        <v>0.53333333333333333</v>
      </c>
      <c r="S19" s="7">
        <f t="shared" si="10"/>
        <v>0.73529411764705888</v>
      </c>
      <c r="T19" s="7">
        <f t="shared" si="11"/>
        <v>0</v>
      </c>
    </row>
    <row r="20" spans="1:20" ht="15" x14ac:dyDescent="0.25">
      <c r="A20" s="27">
        <v>1</v>
      </c>
      <c r="B20" s="78" t="s">
        <v>119</v>
      </c>
      <c r="C20" s="92" t="s">
        <v>667</v>
      </c>
      <c r="E20" s="1">
        <f t="shared" si="6"/>
        <v>61</v>
      </c>
      <c r="F20" s="10">
        <f t="shared" si="7"/>
        <v>0.953125</v>
      </c>
      <c r="G20" s="10"/>
      <c r="H20" s="10">
        <f t="shared" si="8"/>
        <v>0.953125</v>
      </c>
      <c r="I20" s="7"/>
      <c r="J20" s="7">
        <v>29</v>
      </c>
      <c r="K20" s="7">
        <v>32</v>
      </c>
      <c r="L20" s="7"/>
      <c r="M20" s="7"/>
      <c r="N20" s="7">
        <v>50</v>
      </c>
      <c r="O20" s="7"/>
      <c r="P20" s="12"/>
      <c r="Q20" s="7"/>
      <c r="R20" s="7">
        <f t="shared" si="9"/>
        <v>0.96666666666666667</v>
      </c>
      <c r="S20" s="7">
        <f t="shared" si="10"/>
        <v>0.94117647058823528</v>
      </c>
      <c r="T20" s="7">
        <f t="shared" si="11"/>
        <v>0</v>
      </c>
    </row>
    <row r="21" spans="1:20" ht="15" x14ac:dyDescent="0.25">
      <c r="A21" s="27">
        <v>1</v>
      </c>
      <c r="B21" s="78" t="s">
        <v>707</v>
      </c>
      <c r="C21" s="92" t="s">
        <v>667</v>
      </c>
      <c r="E21" s="1">
        <f t="shared" si="6"/>
        <v>61.5</v>
      </c>
      <c r="F21" s="10">
        <f t="shared" si="7"/>
        <v>0.9609375</v>
      </c>
      <c r="G21" s="10"/>
      <c r="H21" s="10">
        <f t="shared" si="8"/>
        <v>0.9609375</v>
      </c>
      <c r="I21" s="7"/>
      <c r="J21" s="7">
        <v>29</v>
      </c>
      <c r="K21" s="7">
        <v>32.5</v>
      </c>
      <c r="L21" s="7"/>
      <c r="M21" s="7"/>
      <c r="N21" s="7">
        <v>68</v>
      </c>
      <c r="O21" s="7"/>
      <c r="P21" s="12"/>
      <c r="Q21" s="7"/>
      <c r="R21" s="7">
        <f t="shared" si="9"/>
        <v>0.96666666666666667</v>
      </c>
      <c r="S21" s="7">
        <f t="shared" si="10"/>
        <v>0.95588235294117652</v>
      </c>
      <c r="T21" s="7">
        <f t="shared" si="11"/>
        <v>0</v>
      </c>
    </row>
    <row r="22" spans="1:20" ht="15" x14ac:dyDescent="0.25">
      <c r="A22" s="27">
        <v>1</v>
      </c>
      <c r="B22" s="78" t="s">
        <v>834</v>
      </c>
      <c r="C22" s="92" t="s">
        <v>835</v>
      </c>
      <c r="E22" s="1">
        <f t="shared" si="6"/>
        <v>49.5</v>
      </c>
      <c r="F22" s="10">
        <f t="shared" si="7"/>
        <v>0.7734375</v>
      </c>
      <c r="G22" s="10"/>
      <c r="H22" s="10">
        <f t="shared" si="8"/>
        <v>0.7734375</v>
      </c>
      <c r="I22" s="7"/>
      <c r="J22" s="7">
        <v>21</v>
      </c>
      <c r="K22" s="7">
        <v>28.5</v>
      </c>
      <c r="L22" s="7"/>
      <c r="M22" s="7"/>
      <c r="N22" s="7"/>
      <c r="O22" s="7"/>
      <c r="P22" s="12"/>
      <c r="Q22" s="7"/>
      <c r="R22" s="7">
        <f t="shared" si="9"/>
        <v>0.7</v>
      </c>
      <c r="S22" s="7">
        <f t="shared" si="10"/>
        <v>0.83823529411764708</v>
      </c>
      <c r="T22" s="7">
        <f t="shared" si="11"/>
        <v>0</v>
      </c>
    </row>
    <row r="23" spans="1:20" ht="15" x14ac:dyDescent="0.25">
      <c r="A23" s="27">
        <v>1</v>
      </c>
      <c r="B23" s="78" t="s">
        <v>708</v>
      </c>
      <c r="C23" s="92" t="s">
        <v>734</v>
      </c>
      <c r="E23" s="1">
        <f t="shared" si="6"/>
        <v>53.5</v>
      </c>
      <c r="F23" s="10">
        <f t="shared" si="7"/>
        <v>0.8359375</v>
      </c>
      <c r="G23" s="10">
        <v>0.13</v>
      </c>
      <c r="H23" s="10">
        <f t="shared" si="8"/>
        <v>0.9659375</v>
      </c>
      <c r="I23" s="7"/>
      <c r="J23" s="7">
        <v>24</v>
      </c>
      <c r="K23" s="7">
        <v>29.5</v>
      </c>
      <c r="L23" s="7"/>
      <c r="M23" s="7"/>
      <c r="N23" s="7">
        <v>68</v>
      </c>
      <c r="O23" s="7"/>
      <c r="P23" s="12"/>
      <c r="Q23" s="7"/>
      <c r="R23" s="7">
        <f t="shared" si="9"/>
        <v>0.8</v>
      </c>
      <c r="S23" s="7">
        <f t="shared" si="10"/>
        <v>0.86764705882352944</v>
      </c>
      <c r="T23" s="7">
        <f t="shared" si="11"/>
        <v>0</v>
      </c>
    </row>
    <row r="24" spans="1:20" ht="15" x14ac:dyDescent="0.25">
      <c r="A24" s="27">
        <v>1</v>
      </c>
      <c r="B24" s="78" t="s">
        <v>708</v>
      </c>
      <c r="C24" s="92" t="s">
        <v>709</v>
      </c>
      <c r="E24" s="1">
        <f t="shared" si="6"/>
        <v>38</v>
      </c>
      <c r="F24" s="10">
        <f t="shared" si="7"/>
        <v>0.59375</v>
      </c>
      <c r="G24" s="10"/>
      <c r="H24" s="10">
        <f t="shared" si="8"/>
        <v>0.59375</v>
      </c>
      <c r="I24" s="7"/>
      <c r="J24" s="7">
        <v>21</v>
      </c>
      <c r="K24" s="7">
        <v>17</v>
      </c>
      <c r="L24" s="7"/>
      <c r="M24" s="7"/>
      <c r="N24" s="7"/>
      <c r="O24" s="7"/>
      <c r="P24" s="12"/>
      <c r="Q24" s="7"/>
      <c r="R24" s="7">
        <f t="shared" si="9"/>
        <v>0.7</v>
      </c>
      <c r="S24" s="7">
        <f t="shared" si="10"/>
        <v>0.5</v>
      </c>
      <c r="T24" s="7">
        <f t="shared" si="11"/>
        <v>0</v>
      </c>
    </row>
    <row r="25" spans="1:20" s="93" customFormat="1" ht="15" x14ac:dyDescent="0.25">
      <c r="A25" s="93">
        <v>1</v>
      </c>
      <c r="B25" s="93" t="s">
        <v>710</v>
      </c>
      <c r="C25" s="93" t="s">
        <v>504</v>
      </c>
    </row>
    <row r="26" spans="1:20" ht="15" x14ac:dyDescent="0.25">
      <c r="A26" s="27">
        <v>1</v>
      </c>
      <c r="B26" s="78" t="s">
        <v>491</v>
      </c>
      <c r="C26" s="92" t="s">
        <v>217</v>
      </c>
      <c r="E26" s="1">
        <f t="shared" ref="E26:E32" si="12">SUM(J26:L26)</f>
        <v>46</v>
      </c>
      <c r="F26" s="10">
        <f t="shared" ref="F26:F32" si="13">(E26/IF(J26="",68,64))</f>
        <v>0.71875</v>
      </c>
      <c r="G26" s="10"/>
      <c r="H26" s="10">
        <f t="shared" ref="H26:H32" si="14">F26+G26</f>
        <v>0.71875</v>
      </c>
      <c r="I26" s="7"/>
      <c r="J26" s="7">
        <v>21</v>
      </c>
      <c r="K26" s="7">
        <v>25</v>
      </c>
      <c r="L26" s="7"/>
      <c r="M26" s="7"/>
      <c r="N26" s="7">
        <v>60</v>
      </c>
      <c r="O26" s="7"/>
      <c r="P26" s="12"/>
      <c r="Q26" s="7"/>
      <c r="R26" s="7">
        <f t="shared" ref="R26:R32" si="15">J26/J$2</f>
        <v>0.7</v>
      </c>
      <c r="S26" s="7">
        <f t="shared" ref="S26:S32" si="16">K26/K$2</f>
        <v>0.73529411764705888</v>
      </c>
      <c r="T26" s="7">
        <f t="shared" ref="T26:T32" si="17">L26/L$2</f>
        <v>0</v>
      </c>
    </row>
    <row r="27" spans="1:20" ht="15" x14ac:dyDescent="0.25">
      <c r="A27" s="27">
        <v>1</v>
      </c>
      <c r="B27" s="78" t="s">
        <v>711</v>
      </c>
      <c r="C27" s="92" t="s">
        <v>712</v>
      </c>
      <c r="E27" s="1">
        <f t="shared" si="12"/>
        <v>60.5</v>
      </c>
      <c r="F27" s="10">
        <f t="shared" si="13"/>
        <v>0.9453125</v>
      </c>
      <c r="G27" s="10"/>
      <c r="H27" s="10">
        <f t="shared" si="14"/>
        <v>0.9453125</v>
      </c>
      <c r="I27" s="7"/>
      <c r="J27" s="7">
        <v>30</v>
      </c>
      <c r="K27" s="7">
        <v>30.5</v>
      </c>
      <c r="L27" s="7"/>
      <c r="M27" s="7"/>
      <c r="N27" s="7">
        <v>58</v>
      </c>
      <c r="O27" s="7"/>
      <c r="P27" s="12"/>
      <c r="Q27" s="7"/>
      <c r="R27" s="7">
        <f t="shared" si="15"/>
        <v>1</v>
      </c>
      <c r="S27" s="7">
        <f t="shared" si="16"/>
        <v>0.8970588235294118</v>
      </c>
      <c r="T27" s="7">
        <f t="shared" si="17"/>
        <v>0</v>
      </c>
    </row>
    <row r="28" spans="1:20" ht="15" x14ac:dyDescent="0.25">
      <c r="A28" s="27">
        <v>1</v>
      </c>
      <c r="B28" s="78" t="s">
        <v>713</v>
      </c>
      <c r="C28" s="92" t="s">
        <v>714</v>
      </c>
      <c r="E28" s="1">
        <f t="shared" si="12"/>
        <v>63.5</v>
      </c>
      <c r="F28" s="10">
        <f t="shared" si="13"/>
        <v>0.9921875</v>
      </c>
      <c r="G28" s="10"/>
      <c r="H28" s="10">
        <f t="shared" si="14"/>
        <v>0.9921875</v>
      </c>
      <c r="I28" s="7"/>
      <c r="J28" s="7">
        <v>30</v>
      </c>
      <c r="K28" s="7">
        <v>33.5</v>
      </c>
      <c r="L28" s="7"/>
      <c r="M28" s="7"/>
      <c r="N28" s="7">
        <v>65</v>
      </c>
      <c r="O28" s="7"/>
      <c r="P28" s="12"/>
      <c r="Q28" s="7"/>
      <c r="R28" s="7">
        <f t="shared" si="15"/>
        <v>1</v>
      </c>
      <c r="S28" s="7">
        <f t="shared" si="16"/>
        <v>0.98529411764705888</v>
      </c>
      <c r="T28" s="7">
        <f t="shared" si="17"/>
        <v>0</v>
      </c>
    </row>
    <row r="29" spans="1:20" ht="15" x14ac:dyDescent="0.25">
      <c r="A29" s="27">
        <v>1</v>
      </c>
      <c r="B29" s="78" t="s">
        <v>170</v>
      </c>
      <c r="C29" s="92" t="s">
        <v>132</v>
      </c>
      <c r="E29" s="1">
        <f t="shared" si="12"/>
        <v>55</v>
      </c>
      <c r="F29" s="10">
        <f t="shared" si="13"/>
        <v>0.859375</v>
      </c>
      <c r="G29" s="10">
        <v>0.1</v>
      </c>
      <c r="H29" s="10">
        <f t="shared" si="14"/>
        <v>0.95937499999999998</v>
      </c>
      <c r="I29" s="7"/>
      <c r="J29" s="7">
        <v>29</v>
      </c>
      <c r="K29" s="7">
        <v>26</v>
      </c>
      <c r="L29" s="7"/>
      <c r="M29" s="7"/>
      <c r="N29" s="7">
        <v>100</v>
      </c>
      <c r="O29" s="7"/>
      <c r="P29" s="12"/>
      <c r="Q29" s="7"/>
      <c r="R29" s="7">
        <f t="shared" si="15"/>
        <v>0.96666666666666667</v>
      </c>
      <c r="S29" s="7">
        <f t="shared" si="16"/>
        <v>0.76470588235294112</v>
      </c>
      <c r="T29" s="7">
        <f t="shared" si="17"/>
        <v>0</v>
      </c>
    </row>
    <row r="30" spans="1:20" ht="15" x14ac:dyDescent="0.25">
      <c r="A30" s="27">
        <v>1</v>
      </c>
      <c r="B30" s="87" t="s">
        <v>822</v>
      </c>
      <c r="C30" s="92" t="s">
        <v>823</v>
      </c>
      <c r="E30" s="1">
        <f t="shared" si="12"/>
        <v>64.5</v>
      </c>
      <c r="F30" s="10">
        <f t="shared" si="13"/>
        <v>0.94852941176470584</v>
      </c>
      <c r="G30" s="10"/>
      <c r="H30" s="10">
        <f t="shared" si="14"/>
        <v>0.94852941176470584</v>
      </c>
      <c r="I30" s="7"/>
      <c r="J30" s="7"/>
      <c r="K30" s="7">
        <v>32</v>
      </c>
      <c r="L30" s="7">
        <v>32.5</v>
      </c>
      <c r="M30" s="7"/>
      <c r="N30" s="7">
        <v>45</v>
      </c>
      <c r="O30" s="7"/>
      <c r="P30" s="12"/>
      <c r="Q30" s="7"/>
      <c r="R30" s="7">
        <f t="shared" si="15"/>
        <v>0</v>
      </c>
      <c r="S30" s="7">
        <f t="shared" si="16"/>
        <v>0.94117647058823528</v>
      </c>
      <c r="T30" s="7">
        <f t="shared" si="17"/>
        <v>0.95588235294117652</v>
      </c>
    </row>
    <row r="31" spans="1:20" ht="15" x14ac:dyDescent="0.25">
      <c r="A31" s="27">
        <v>1</v>
      </c>
      <c r="B31" s="78" t="s">
        <v>715</v>
      </c>
      <c r="C31" s="92" t="s">
        <v>764</v>
      </c>
      <c r="E31" s="1">
        <f t="shared" si="12"/>
        <v>43</v>
      </c>
      <c r="F31" s="10">
        <f t="shared" si="13"/>
        <v>0.671875</v>
      </c>
      <c r="G31" s="10"/>
      <c r="H31" s="10">
        <f t="shared" si="14"/>
        <v>0.671875</v>
      </c>
      <c r="I31" s="7"/>
      <c r="J31" s="7">
        <v>18</v>
      </c>
      <c r="K31" s="7">
        <v>25</v>
      </c>
      <c r="L31" s="7"/>
      <c r="M31" s="7"/>
      <c r="N31" s="7">
        <v>63</v>
      </c>
      <c r="O31" s="7"/>
      <c r="P31" s="12"/>
      <c r="Q31" s="7"/>
      <c r="R31" s="7">
        <f t="shared" si="15"/>
        <v>0.6</v>
      </c>
      <c r="S31" s="7">
        <f t="shared" si="16"/>
        <v>0.73529411764705888</v>
      </c>
      <c r="T31" s="7">
        <f t="shared" si="17"/>
        <v>0</v>
      </c>
    </row>
    <row r="32" spans="1:20" ht="15" x14ac:dyDescent="0.25">
      <c r="A32" s="27">
        <v>1</v>
      </c>
      <c r="B32" s="78" t="s">
        <v>716</v>
      </c>
      <c r="C32" s="92" t="s">
        <v>772</v>
      </c>
      <c r="E32" s="1">
        <f t="shared" si="12"/>
        <v>47.5</v>
      </c>
      <c r="F32" s="10">
        <f t="shared" si="13"/>
        <v>0.7421875</v>
      </c>
      <c r="G32" s="10"/>
      <c r="H32" s="10">
        <f t="shared" si="14"/>
        <v>0.7421875</v>
      </c>
      <c r="I32" s="7"/>
      <c r="J32" s="7">
        <v>16</v>
      </c>
      <c r="K32" s="7">
        <v>31.5</v>
      </c>
      <c r="L32" s="7"/>
      <c r="M32" s="7"/>
      <c r="N32" s="7">
        <v>52</v>
      </c>
      <c r="O32" s="7"/>
      <c r="P32" s="12"/>
      <c r="Q32" s="7"/>
      <c r="R32" s="7">
        <f t="shared" si="15"/>
        <v>0.53333333333333333</v>
      </c>
      <c r="S32" s="7">
        <f t="shared" si="16"/>
        <v>0.92647058823529416</v>
      </c>
      <c r="T32" s="7">
        <f t="shared" si="1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2"/>
  <sheetViews>
    <sheetView zoomScale="90" zoomScaleNormal="90" workbookViewId="0">
      <pane xSplit="4" ySplit="3" topLeftCell="E4" activePane="bottomRight" state="frozen"/>
      <selection pane="topRight" activeCell="E1" sqref="E1"/>
      <selection pane="bottomLeft" activeCell="A4" sqref="A4"/>
      <selection pane="bottomRight" activeCell="G32" sqref="G32"/>
    </sheetView>
  </sheetViews>
  <sheetFormatPr defaultColWidth="9.140625" defaultRowHeight="15" x14ac:dyDescent="0.25"/>
  <cols>
    <col min="1" max="1" width="4.140625" style="2" bestFit="1" customWidth="1"/>
    <col min="2" max="2" width="4.5703125" style="2" customWidth="1"/>
    <col min="3" max="3" width="10.85546875" style="1" bestFit="1" customWidth="1"/>
    <col min="4" max="4" width="7.7109375" style="1" bestFit="1" customWidth="1"/>
    <col min="5" max="5" width="7.7109375" style="1" customWidth="1"/>
    <col min="6" max="6" width="3" style="1" customWidth="1"/>
    <col min="7" max="7" width="5.28515625" style="1" bestFit="1" customWidth="1"/>
    <col min="8" max="8" width="7.7109375" style="19" bestFit="1" customWidth="1"/>
    <col min="9" max="9" width="6.28515625" style="19" customWidth="1"/>
    <col min="10" max="10" width="3.28515625" style="1" customWidth="1"/>
    <col min="11" max="19" width="7.140625" style="1" customWidth="1"/>
    <col min="20" max="20" width="2.5703125" style="1" customWidth="1"/>
    <col min="21" max="22" width="5.42578125" style="19" customWidth="1"/>
    <col min="23" max="23" width="6.7109375" style="1" customWidth="1"/>
    <col min="24" max="24" width="8.7109375" style="1" bestFit="1" customWidth="1"/>
    <col min="25" max="25" width="2.140625" style="1" customWidth="1"/>
    <col min="26" max="31" width="3.28515625" style="2" customWidth="1"/>
    <col min="32" max="16384" width="9.140625" style="1"/>
  </cols>
  <sheetData>
    <row r="1" spans="1:31" x14ac:dyDescent="0.25">
      <c r="X1" s="1">
        <f>COUNTA(X4:Y32)</f>
        <v>25</v>
      </c>
    </row>
    <row r="2" spans="1:31" x14ac:dyDescent="0.25">
      <c r="G2" s="1">
        <f>SUM(K2:R2)</f>
        <v>61</v>
      </c>
      <c r="I2" s="38">
        <v>2</v>
      </c>
      <c r="K2" s="1">
        <v>3</v>
      </c>
      <c r="L2" s="1">
        <v>5</v>
      </c>
      <c r="M2" s="1">
        <v>2</v>
      </c>
      <c r="N2" s="1">
        <v>5</v>
      </c>
      <c r="O2" s="1">
        <v>6</v>
      </c>
      <c r="P2" s="1">
        <v>15</v>
      </c>
      <c r="Q2" s="1">
        <v>17</v>
      </c>
      <c r="R2" s="1">
        <v>8</v>
      </c>
      <c r="U2" s="19" t="s">
        <v>14</v>
      </c>
      <c r="X2" s="1" t="s">
        <v>550</v>
      </c>
      <c r="Z2" s="2">
        <f>SUM(Z4:Z32)</f>
        <v>0</v>
      </c>
      <c r="AA2" s="2">
        <f t="shared" ref="AA2:AE2" si="0">SUM(AA4:AA32)</f>
        <v>0</v>
      </c>
      <c r="AB2" s="2">
        <f t="shared" si="0"/>
        <v>0</v>
      </c>
      <c r="AC2" s="2">
        <f t="shared" si="0"/>
        <v>9</v>
      </c>
      <c r="AD2" s="2">
        <f t="shared" si="0"/>
        <v>8</v>
      </c>
      <c r="AE2" s="2">
        <f t="shared" si="0"/>
        <v>9</v>
      </c>
    </row>
    <row r="3" spans="1:31" ht="15.75" thickBot="1" x14ac:dyDescent="0.3">
      <c r="A3" s="26" t="s">
        <v>17</v>
      </c>
      <c r="B3" s="6" t="s">
        <v>12</v>
      </c>
      <c r="C3" s="26" t="s">
        <v>0</v>
      </c>
      <c r="D3" s="26" t="s">
        <v>69</v>
      </c>
      <c r="E3" s="26" t="s">
        <v>591</v>
      </c>
      <c r="G3" s="1" t="s">
        <v>2</v>
      </c>
      <c r="H3" s="19" t="s">
        <v>1</v>
      </c>
      <c r="I3" s="19" t="s">
        <v>13</v>
      </c>
      <c r="K3" s="2" t="s">
        <v>225</v>
      </c>
      <c r="L3" s="2" t="s">
        <v>226</v>
      </c>
      <c r="M3" s="2" t="s">
        <v>227</v>
      </c>
      <c r="N3" s="2" t="s">
        <v>229</v>
      </c>
      <c r="O3" s="2" t="s">
        <v>19</v>
      </c>
      <c r="P3" s="2" t="s">
        <v>22</v>
      </c>
      <c r="Q3" s="2" t="s">
        <v>228</v>
      </c>
      <c r="R3" s="2" t="s">
        <v>21</v>
      </c>
      <c r="S3" s="2" t="s">
        <v>231</v>
      </c>
      <c r="U3" s="19" t="s">
        <v>230</v>
      </c>
      <c r="V3" s="19" t="s">
        <v>20</v>
      </c>
      <c r="W3" s="1" t="s">
        <v>370</v>
      </c>
      <c r="X3" s="1" t="s">
        <v>551</v>
      </c>
      <c r="Z3" s="6" t="s">
        <v>79</v>
      </c>
      <c r="AA3" s="6" t="s">
        <v>679</v>
      </c>
      <c r="AB3" s="6" t="s">
        <v>367</v>
      </c>
      <c r="AC3" s="6" t="s">
        <v>18</v>
      </c>
      <c r="AD3" s="6" t="s">
        <v>368</v>
      </c>
      <c r="AE3" s="6" t="s">
        <v>369</v>
      </c>
    </row>
    <row r="4" spans="1:31" s="27" customFormat="1" ht="15.75" thickBot="1" x14ac:dyDescent="0.3">
      <c r="A4" s="27">
        <v>1</v>
      </c>
      <c r="B4" s="29" t="s">
        <v>18</v>
      </c>
      <c r="C4" s="78" t="s">
        <v>686</v>
      </c>
      <c r="D4" s="92" t="s">
        <v>667</v>
      </c>
      <c r="E4" s="85" t="s">
        <v>799</v>
      </c>
      <c r="F4" s="27" t="s">
        <v>678</v>
      </c>
      <c r="G4" s="27">
        <f>SUM(K4:S4)</f>
        <v>32</v>
      </c>
      <c r="H4" s="35">
        <f>IF(D4="R",G4/($G$2-2),G4/$G$2)</f>
        <v>0.52459016393442626</v>
      </c>
      <c r="I4" s="35">
        <f>G4/($G$2-$I$2)</f>
        <v>0.5423728813559322</v>
      </c>
      <c r="K4" s="27">
        <v>1.5</v>
      </c>
      <c r="L4" s="27">
        <v>5</v>
      </c>
      <c r="M4" s="27">
        <v>1.5</v>
      </c>
      <c r="N4" s="27">
        <v>0</v>
      </c>
      <c r="O4" s="27">
        <v>4.5</v>
      </c>
      <c r="P4" s="27">
        <v>8</v>
      </c>
      <c r="Q4" s="27">
        <v>6.5</v>
      </c>
      <c r="R4" s="27">
        <v>5</v>
      </c>
      <c r="U4" s="30">
        <f>SUM(K4:Q4)/($G$2-$R$2)</f>
        <v>0.50943396226415094</v>
      </c>
      <c r="V4" s="30">
        <f>U4-H4</f>
        <v>-1.5156201670275316E-2</v>
      </c>
      <c r="X4" s="27" t="s">
        <v>739</v>
      </c>
      <c r="Z4" s="29" t="str">
        <f>IF($B4=Z$3,1,"")</f>
        <v/>
      </c>
      <c r="AA4" s="29" t="str">
        <f>IF($B4=AA$3,1,"")</f>
        <v/>
      </c>
      <c r="AB4" s="29" t="str">
        <f t="shared" ref="AB4:AE19" si="1">IF($B4=AB$3,1,"")</f>
        <v/>
      </c>
      <c r="AC4" s="29">
        <f t="shared" si="1"/>
        <v>1</v>
      </c>
      <c r="AD4" s="29" t="str">
        <f t="shared" si="1"/>
        <v/>
      </c>
      <c r="AE4" s="29" t="str">
        <f t="shared" si="1"/>
        <v/>
      </c>
    </row>
    <row r="5" spans="1:31" s="93" customFormat="1" x14ac:dyDescent="0.25">
      <c r="A5" s="93">
        <v>1</v>
      </c>
      <c r="B5" s="111"/>
      <c r="C5" s="93" t="s">
        <v>687</v>
      </c>
      <c r="D5" s="93" t="s">
        <v>688</v>
      </c>
    </row>
    <row r="6" spans="1:31" x14ac:dyDescent="0.25">
      <c r="A6" s="27">
        <v>1</v>
      </c>
      <c r="B6" s="2" t="s">
        <v>369</v>
      </c>
      <c r="C6" s="78" t="s">
        <v>689</v>
      </c>
      <c r="D6" s="92" t="s">
        <v>770</v>
      </c>
      <c r="E6" s="21" t="s">
        <v>825</v>
      </c>
      <c r="F6" s="27" t="s">
        <v>678</v>
      </c>
      <c r="G6" s="27">
        <f t="shared" ref="G6:G14" si="2">SUM(K6:S6)</f>
        <v>41</v>
      </c>
      <c r="H6" s="35">
        <f t="shared" ref="H6:H14" si="3">IF(D6="R",G6/($G$2-2),G6/$G$2)</f>
        <v>0.67213114754098358</v>
      </c>
      <c r="I6" s="35">
        <f t="shared" ref="I6:I14" si="4">G6/($G$2-$I$2)</f>
        <v>0.69491525423728817</v>
      </c>
      <c r="J6" s="27"/>
      <c r="K6" s="27">
        <v>2.5</v>
      </c>
      <c r="L6" s="27">
        <v>5</v>
      </c>
      <c r="M6" s="27">
        <v>2</v>
      </c>
      <c r="N6" s="27">
        <v>1</v>
      </c>
      <c r="O6" s="27">
        <v>4</v>
      </c>
      <c r="P6" s="27">
        <v>14</v>
      </c>
      <c r="Q6" s="27">
        <v>7.5</v>
      </c>
      <c r="R6" s="27">
        <v>5</v>
      </c>
      <c r="S6" s="27"/>
      <c r="T6" s="27"/>
      <c r="U6" s="30">
        <f t="shared" ref="U6:U14" si="5">SUM(K6:Q6)/($G$2-$R$2)</f>
        <v>0.67924528301886788</v>
      </c>
      <c r="V6" s="30">
        <f t="shared" ref="V6:V14" si="6">U6-H6</f>
        <v>7.1141354778843091E-3</v>
      </c>
      <c r="W6" s="27"/>
      <c r="X6" t="s">
        <v>739</v>
      </c>
      <c r="Y6" s="27"/>
      <c r="Z6" s="29" t="str">
        <f t="shared" ref="Z6:AA14" si="7">IF($B6=Z$3,1,"")</f>
        <v/>
      </c>
      <c r="AA6" s="29" t="str">
        <f t="shared" si="7"/>
        <v/>
      </c>
      <c r="AB6" s="29" t="str">
        <f t="shared" si="1"/>
        <v/>
      </c>
      <c r="AC6" s="29" t="str">
        <f t="shared" si="1"/>
        <v/>
      </c>
      <c r="AD6" s="29" t="str">
        <f t="shared" si="1"/>
        <v/>
      </c>
      <c r="AE6" s="29">
        <f t="shared" si="1"/>
        <v>1</v>
      </c>
    </row>
    <row r="7" spans="1:31" customFormat="1" x14ac:dyDescent="0.25">
      <c r="A7">
        <v>1</v>
      </c>
      <c r="B7" t="s">
        <v>18</v>
      </c>
      <c r="C7" t="s">
        <v>690</v>
      </c>
      <c r="D7" t="s">
        <v>63</v>
      </c>
      <c r="E7" t="s">
        <v>805</v>
      </c>
      <c r="F7" t="s">
        <v>678</v>
      </c>
      <c r="G7" s="27">
        <f t="shared" ref="G7" si="8">SUM(K7:S7)</f>
        <v>33</v>
      </c>
      <c r="H7" s="35">
        <f t="shared" ref="H7" si="9">IF(D7="R",G7/($G$2-2),G7/$G$2)</f>
        <v>0.54098360655737709</v>
      </c>
      <c r="I7" s="35">
        <f t="shared" ref="I7" si="10">G7/($G$2-$I$2)</f>
        <v>0.55932203389830504</v>
      </c>
      <c r="J7" s="27"/>
      <c r="K7" s="27">
        <v>2.5</v>
      </c>
      <c r="L7" s="27">
        <v>2</v>
      </c>
      <c r="M7" s="27">
        <v>1</v>
      </c>
      <c r="N7" s="27">
        <v>2</v>
      </c>
      <c r="O7" s="27">
        <v>4</v>
      </c>
      <c r="P7" s="27">
        <v>6.5</v>
      </c>
      <c r="Q7" s="27">
        <v>10</v>
      </c>
      <c r="R7" s="27">
        <v>5</v>
      </c>
      <c r="S7" s="27"/>
      <c r="T7" s="27"/>
      <c r="U7" s="30">
        <f t="shared" ref="U7" si="11">SUM(K7:Q7)/($G$2-$R$2)</f>
        <v>0.52830188679245282</v>
      </c>
      <c r="V7" s="30">
        <f t="shared" ref="V7" si="12">U7-H7</f>
        <v>-1.2681719764924271E-2</v>
      </c>
      <c r="X7" t="s">
        <v>739</v>
      </c>
      <c r="Z7" t="str">
        <f t="shared" si="7"/>
        <v/>
      </c>
      <c r="AA7" t="str">
        <f t="shared" si="7"/>
        <v/>
      </c>
      <c r="AB7" t="str">
        <f t="shared" si="1"/>
        <v/>
      </c>
      <c r="AC7">
        <f t="shared" si="1"/>
        <v>1</v>
      </c>
      <c r="AD7" t="str">
        <f t="shared" si="1"/>
        <v/>
      </c>
      <c r="AE7" t="str">
        <f t="shared" si="1"/>
        <v/>
      </c>
    </row>
    <row r="8" spans="1:31" ht="15.75" thickBot="1" x14ac:dyDescent="0.3">
      <c r="A8" s="27">
        <v>1</v>
      </c>
      <c r="B8" s="2" t="s">
        <v>18</v>
      </c>
      <c r="C8" s="78" t="s">
        <v>691</v>
      </c>
      <c r="D8" s="92" t="s">
        <v>44</v>
      </c>
      <c r="E8" t="s">
        <v>889</v>
      </c>
      <c r="F8" s="27" t="s">
        <v>678</v>
      </c>
      <c r="G8" s="27">
        <f t="shared" si="2"/>
        <v>44</v>
      </c>
      <c r="H8" s="35">
        <f t="shared" si="3"/>
        <v>0.72131147540983609</v>
      </c>
      <c r="I8" s="35">
        <f t="shared" si="4"/>
        <v>0.74576271186440679</v>
      </c>
      <c r="J8" s="27"/>
      <c r="K8" s="27">
        <v>1.5</v>
      </c>
      <c r="L8" s="27">
        <v>5</v>
      </c>
      <c r="M8" s="27">
        <v>1.5</v>
      </c>
      <c r="N8" s="27">
        <v>4</v>
      </c>
      <c r="O8" s="27">
        <v>0.5</v>
      </c>
      <c r="P8" s="27">
        <v>12.5</v>
      </c>
      <c r="Q8" s="27">
        <v>14</v>
      </c>
      <c r="R8" s="27">
        <v>5</v>
      </c>
      <c r="S8" s="27"/>
      <c r="T8" s="27"/>
      <c r="U8" s="30">
        <f t="shared" si="5"/>
        <v>0.73584905660377353</v>
      </c>
      <c r="V8" s="30">
        <f t="shared" si="6"/>
        <v>1.4537581193937443E-2</v>
      </c>
      <c r="W8" s="27"/>
      <c r="X8" t="s">
        <v>739</v>
      </c>
      <c r="Y8" s="27"/>
      <c r="Z8" s="29" t="str">
        <f t="shared" si="7"/>
        <v/>
      </c>
      <c r="AA8" s="29" t="str">
        <f t="shared" si="7"/>
        <v/>
      </c>
      <c r="AB8" s="29" t="str">
        <f t="shared" si="1"/>
        <v/>
      </c>
      <c r="AC8" s="29">
        <f t="shared" si="1"/>
        <v>1</v>
      </c>
      <c r="AD8" s="29" t="str">
        <f t="shared" si="1"/>
        <v/>
      </c>
      <c r="AE8" s="29" t="str">
        <f t="shared" si="1"/>
        <v/>
      </c>
    </row>
    <row r="9" spans="1:31" ht="15.75" thickBot="1" x14ac:dyDescent="0.3">
      <c r="A9" s="27">
        <v>1</v>
      </c>
      <c r="B9" s="2" t="s">
        <v>368</v>
      </c>
      <c r="C9" s="78" t="s">
        <v>692</v>
      </c>
      <c r="D9" s="92" t="s">
        <v>183</v>
      </c>
      <c r="E9" s="85" t="s">
        <v>778</v>
      </c>
      <c r="F9" s="27" t="s">
        <v>678</v>
      </c>
      <c r="G9" s="27">
        <f t="shared" si="2"/>
        <v>37.5</v>
      </c>
      <c r="H9" s="35">
        <f t="shared" si="3"/>
        <v>0.61475409836065575</v>
      </c>
      <c r="I9" s="35">
        <f t="shared" si="4"/>
        <v>0.63559322033898302</v>
      </c>
      <c r="J9" s="27"/>
      <c r="K9" s="27">
        <v>2.5</v>
      </c>
      <c r="L9" s="27">
        <v>2.5</v>
      </c>
      <c r="M9" s="27">
        <v>2</v>
      </c>
      <c r="N9" s="27">
        <v>3</v>
      </c>
      <c r="O9" s="27">
        <v>2.5</v>
      </c>
      <c r="P9" s="27">
        <v>9.5</v>
      </c>
      <c r="Q9" s="27">
        <v>13.5</v>
      </c>
      <c r="R9" s="27">
        <v>2</v>
      </c>
      <c r="S9" s="27"/>
      <c r="T9" s="27"/>
      <c r="U9" s="30">
        <f t="shared" si="5"/>
        <v>0.66981132075471694</v>
      </c>
      <c r="V9" s="30">
        <f t="shared" si="6"/>
        <v>5.5057222394061189E-2</v>
      </c>
      <c r="W9" s="27"/>
      <c r="X9" s="27" t="s">
        <v>739</v>
      </c>
      <c r="Y9" s="27"/>
      <c r="Z9" s="29" t="str">
        <f t="shared" si="7"/>
        <v/>
      </c>
      <c r="AA9" s="29" t="str">
        <f t="shared" si="7"/>
        <v/>
      </c>
      <c r="AB9" s="29" t="str">
        <f t="shared" si="1"/>
        <v/>
      </c>
      <c r="AC9" s="29" t="str">
        <f t="shared" si="1"/>
        <v/>
      </c>
      <c r="AD9" s="29">
        <f t="shared" si="1"/>
        <v>1</v>
      </c>
      <c r="AE9" s="29" t="str">
        <f t="shared" si="1"/>
        <v/>
      </c>
    </row>
    <row r="10" spans="1:31" ht="15.75" thickBot="1" x14ac:dyDescent="0.3">
      <c r="A10" s="27">
        <v>1</v>
      </c>
      <c r="B10" s="2" t="s">
        <v>368</v>
      </c>
      <c r="C10" s="78" t="s">
        <v>693</v>
      </c>
      <c r="D10" s="92" t="s">
        <v>199</v>
      </c>
      <c r="E10" s="85" t="s">
        <v>761</v>
      </c>
      <c r="F10" s="27" t="s">
        <v>678</v>
      </c>
      <c r="G10" s="27">
        <f t="shared" si="2"/>
        <v>25</v>
      </c>
      <c r="H10" s="35">
        <f t="shared" si="3"/>
        <v>0.4098360655737705</v>
      </c>
      <c r="I10" s="35">
        <f t="shared" si="4"/>
        <v>0.42372881355932202</v>
      </c>
      <c r="J10" s="27"/>
      <c r="K10" s="27">
        <v>1.5</v>
      </c>
      <c r="L10" s="27">
        <v>1</v>
      </c>
      <c r="M10" s="27">
        <v>1</v>
      </c>
      <c r="N10" s="27">
        <v>0.5</v>
      </c>
      <c r="O10" s="27">
        <v>0</v>
      </c>
      <c r="P10" s="27">
        <v>4.5</v>
      </c>
      <c r="Q10" s="27">
        <v>9.5</v>
      </c>
      <c r="R10" s="27">
        <v>7</v>
      </c>
      <c r="S10" s="27"/>
      <c r="T10" s="27"/>
      <c r="U10" s="30">
        <f t="shared" si="5"/>
        <v>0.33962264150943394</v>
      </c>
      <c r="V10" s="30">
        <f t="shared" si="6"/>
        <v>-7.021342406433656E-2</v>
      </c>
      <c r="W10" s="27"/>
      <c r="X10" s="27"/>
      <c r="Y10" s="27"/>
      <c r="Z10" s="29" t="str">
        <f t="shared" si="7"/>
        <v/>
      </c>
      <c r="AA10" s="29" t="str">
        <f t="shared" si="7"/>
        <v/>
      </c>
      <c r="AB10" s="29" t="str">
        <f t="shared" si="1"/>
        <v/>
      </c>
      <c r="AC10" s="29" t="str">
        <f t="shared" si="1"/>
        <v/>
      </c>
      <c r="AD10" s="29">
        <f t="shared" si="1"/>
        <v>1</v>
      </c>
      <c r="AE10" s="29" t="str">
        <f t="shared" si="1"/>
        <v/>
      </c>
    </row>
    <row r="11" spans="1:31" ht="15.75" thickBot="1" x14ac:dyDescent="0.3">
      <c r="A11" s="27">
        <v>1</v>
      </c>
      <c r="B11" s="2" t="s">
        <v>368</v>
      </c>
      <c r="C11" s="78" t="s">
        <v>694</v>
      </c>
      <c r="D11" s="92" t="s">
        <v>813</v>
      </c>
      <c r="E11" s="85" t="s">
        <v>815</v>
      </c>
      <c r="F11" s="27" t="s">
        <v>678</v>
      </c>
      <c r="G11" s="27">
        <f t="shared" si="2"/>
        <v>52</v>
      </c>
      <c r="H11" s="35">
        <f t="shared" si="3"/>
        <v>0.85245901639344257</v>
      </c>
      <c r="I11" s="35">
        <f t="shared" si="4"/>
        <v>0.88135593220338981</v>
      </c>
      <c r="J11" s="27"/>
      <c r="K11" s="27">
        <v>3</v>
      </c>
      <c r="L11" s="27">
        <v>5</v>
      </c>
      <c r="M11" s="27">
        <v>2</v>
      </c>
      <c r="N11" s="27">
        <v>5</v>
      </c>
      <c r="O11" s="27">
        <v>3</v>
      </c>
      <c r="P11" s="27">
        <v>12</v>
      </c>
      <c r="Q11" s="27">
        <v>15</v>
      </c>
      <c r="R11" s="27">
        <v>7</v>
      </c>
      <c r="S11" s="27"/>
      <c r="T11" s="27"/>
      <c r="U11" s="30">
        <f t="shared" si="5"/>
        <v>0.84905660377358494</v>
      </c>
      <c r="V11" s="30">
        <f t="shared" si="6"/>
        <v>-3.402412619857631E-3</v>
      </c>
      <c r="W11" s="27"/>
      <c r="X11" s="27" t="s">
        <v>739</v>
      </c>
      <c r="Y11" s="27"/>
      <c r="Z11" s="29" t="str">
        <f t="shared" si="7"/>
        <v/>
      </c>
      <c r="AA11" s="29" t="str">
        <f t="shared" si="7"/>
        <v/>
      </c>
      <c r="AB11" s="29" t="str">
        <f t="shared" si="1"/>
        <v/>
      </c>
      <c r="AC11" s="29" t="str">
        <f t="shared" si="1"/>
        <v/>
      </c>
      <c r="AD11" s="29">
        <f t="shared" si="1"/>
        <v>1</v>
      </c>
      <c r="AE11" s="29" t="str">
        <f t="shared" si="1"/>
        <v/>
      </c>
    </row>
    <row r="12" spans="1:31" ht="15.75" thickBot="1" x14ac:dyDescent="0.3">
      <c r="A12" s="27">
        <v>1</v>
      </c>
      <c r="B12" s="2" t="s">
        <v>369</v>
      </c>
      <c r="C12" s="78" t="s">
        <v>695</v>
      </c>
      <c r="D12" s="92" t="s">
        <v>696</v>
      </c>
      <c r="E12" s="85" t="s">
        <v>755</v>
      </c>
      <c r="F12" s="27" t="s">
        <v>678</v>
      </c>
      <c r="G12" s="27">
        <f t="shared" si="2"/>
        <v>52.5</v>
      </c>
      <c r="H12" s="35">
        <f t="shared" si="3"/>
        <v>0.86065573770491799</v>
      </c>
      <c r="I12" s="35">
        <f t="shared" si="4"/>
        <v>0.88983050847457623</v>
      </c>
      <c r="J12" s="27"/>
      <c r="K12" s="27">
        <v>3</v>
      </c>
      <c r="L12" s="27">
        <v>5</v>
      </c>
      <c r="M12" s="27">
        <v>2</v>
      </c>
      <c r="N12" s="27">
        <v>5</v>
      </c>
      <c r="O12" s="27">
        <v>3</v>
      </c>
      <c r="P12" s="27">
        <v>14.5</v>
      </c>
      <c r="Q12" s="27">
        <v>12</v>
      </c>
      <c r="R12" s="27">
        <v>8</v>
      </c>
      <c r="S12" s="27"/>
      <c r="T12" s="27"/>
      <c r="U12" s="30">
        <f t="shared" si="5"/>
        <v>0.839622641509434</v>
      </c>
      <c r="V12" s="30">
        <f t="shared" si="6"/>
        <v>-2.1033096195483991E-2</v>
      </c>
      <c r="W12" s="27"/>
      <c r="X12" s="27" t="s">
        <v>739</v>
      </c>
      <c r="Y12" s="27"/>
      <c r="Z12" s="29" t="str">
        <f t="shared" si="7"/>
        <v/>
      </c>
      <c r="AA12" s="29" t="str">
        <f t="shared" si="7"/>
        <v/>
      </c>
      <c r="AB12" s="29" t="str">
        <f t="shared" si="1"/>
        <v/>
      </c>
      <c r="AC12" s="29" t="str">
        <f t="shared" si="1"/>
        <v/>
      </c>
      <c r="AD12" s="29" t="str">
        <f t="shared" si="1"/>
        <v/>
      </c>
      <c r="AE12" s="29">
        <f t="shared" si="1"/>
        <v>1</v>
      </c>
    </row>
    <row r="13" spans="1:31" ht="15.75" thickBot="1" x14ac:dyDescent="0.3">
      <c r="A13" s="27">
        <v>1</v>
      </c>
      <c r="B13" s="2" t="s">
        <v>18</v>
      </c>
      <c r="C13" s="78" t="s">
        <v>697</v>
      </c>
      <c r="D13" s="92" t="s">
        <v>698</v>
      </c>
      <c r="E13" s="85" t="s">
        <v>790</v>
      </c>
      <c r="F13" s="27" t="s">
        <v>678</v>
      </c>
      <c r="G13" s="27">
        <f t="shared" si="2"/>
        <v>43.5</v>
      </c>
      <c r="H13" s="35">
        <f t="shared" si="3"/>
        <v>0.71311475409836067</v>
      </c>
      <c r="I13" s="35">
        <f t="shared" si="4"/>
        <v>0.73728813559322037</v>
      </c>
      <c r="J13" s="27"/>
      <c r="K13" s="27">
        <v>1.5</v>
      </c>
      <c r="L13" s="27">
        <v>5</v>
      </c>
      <c r="M13" s="27">
        <v>1.5</v>
      </c>
      <c r="N13" s="27">
        <v>4</v>
      </c>
      <c r="O13" s="27">
        <v>4.5</v>
      </c>
      <c r="P13" s="27">
        <v>11</v>
      </c>
      <c r="Q13" s="27">
        <v>10</v>
      </c>
      <c r="R13" s="27">
        <v>6</v>
      </c>
      <c r="S13" s="27"/>
      <c r="T13" s="27"/>
      <c r="U13" s="30">
        <f t="shared" si="5"/>
        <v>0.70754716981132071</v>
      </c>
      <c r="V13" s="30">
        <f t="shared" si="6"/>
        <v>-5.5675842870399617E-3</v>
      </c>
      <c r="W13" s="27"/>
      <c r="X13" s="27" t="s">
        <v>739</v>
      </c>
      <c r="Y13" s="27"/>
      <c r="Z13" s="29" t="str">
        <f t="shared" si="7"/>
        <v/>
      </c>
      <c r="AA13" s="29" t="str">
        <f t="shared" si="7"/>
        <v/>
      </c>
      <c r="AB13" s="29" t="str">
        <f t="shared" si="1"/>
        <v/>
      </c>
      <c r="AC13" s="29">
        <f t="shared" si="1"/>
        <v>1</v>
      </c>
      <c r="AD13" s="29" t="str">
        <f t="shared" si="1"/>
        <v/>
      </c>
      <c r="AE13" s="29" t="str">
        <f t="shared" si="1"/>
        <v/>
      </c>
    </row>
    <row r="14" spans="1:31" ht="15.75" thickBot="1" x14ac:dyDescent="0.3">
      <c r="A14" s="27">
        <v>1</v>
      </c>
      <c r="B14" s="2" t="s">
        <v>369</v>
      </c>
      <c r="C14" s="78" t="s">
        <v>699</v>
      </c>
      <c r="D14" s="92" t="s">
        <v>622</v>
      </c>
      <c r="E14" s="85" t="s">
        <v>767</v>
      </c>
      <c r="F14" s="27" t="s">
        <v>678</v>
      </c>
      <c r="G14" s="27">
        <f t="shared" si="2"/>
        <v>54.5</v>
      </c>
      <c r="H14" s="35">
        <f t="shared" si="3"/>
        <v>0.89344262295081966</v>
      </c>
      <c r="I14" s="35">
        <f t="shared" si="4"/>
        <v>0.92372881355932202</v>
      </c>
      <c r="J14" s="27"/>
      <c r="K14" s="27">
        <v>2.5</v>
      </c>
      <c r="L14" s="27">
        <v>5</v>
      </c>
      <c r="M14" s="27">
        <v>2</v>
      </c>
      <c r="N14" s="27">
        <v>2.5</v>
      </c>
      <c r="O14" s="27">
        <v>5.5</v>
      </c>
      <c r="P14" s="27">
        <v>14.5</v>
      </c>
      <c r="Q14" s="27">
        <v>14.5</v>
      </c>
      <c r="R14" s="27">
        <v>8</v>
      </c>
      <c r="S14" s="27"/>
      <c r="T14" s="27"/>
      <c r="U14" s="30">
        <f t="shared" si="5"/>
        <v>0.87735849056603776</v>
      </c>
      <c r="V14" s="30">
        <f t="shared" si="6"/>
        <v>-1.6084132384781902E-2</v>
      </c>
      <c r="W14" s="27"/>
      <c r="X14" s="27" t="s">
        <v>739</v>
      </c>
      <c r="Y14" s="27"/>
      <c r="Z14" s="29" t="str">
        <f t="shared" si="7"/>
        <v/>
      </c>
      <c r="AA14" s="29" t="str">
        <f t="shared" si="7"/>
        <v/>
      </c>
      <c r="AB14" s="29" t="str">
        <f t="shared" si="1"/>
        <v/>
      </c>
      <c r="AC14" s="29" t="str">
        <f t="shared" si="1"/>
        <v/>
      </c>
      <c r="AD14" s="29" t="str">
        <f t="shared" si="1"/>
        <v/>
      </c>
      <c r="AE14" s="29">
        <f t="shared" si="1"/>
        <v>1</v>
      </c>
    </row>
    <row r="15" spans="1:31" s="93" customFormat="1" ht="15.75" thickBot="1" x14ac:dyDescent="0.3">
      <c r="A15" s="93">
        <v>1</v>
      </c>
      <c r="B15" s="111"/>
      <c r="C15" s="93" t="s">
        <v>833</v>
      </c>
      <c r="D15" s="93" t="s">
        <v>173</v>
      </c>
    </row>
    <row r="16" spans="1:31" ht="15.75" thickBot="1" x14ac:dyDescent="0.3">
      <c r="A16" s="27">
        <v>1</v>
      </c>
      <c r="B16" s="2" t="s">
        <v>18</v>
      </c>
      <c r="C16" s="78" t="s">
        <v>700</v>
      </c>
      <c r="D16" s="92" t="s">
        <v>701</v>
      </c>
      <c r="E16" s="85" t="s">
        <v>793</v>
      </c>
      <c r="F16" s="27" t="s">
        <v>678</v>
      </c>
      <c r="G16" s="27">
        <f t="shared" ref="G16:G24" si="13">SUM(K16:S16)</f>
        <v>13</v>
      </c>
      <c r="H16" s="35">
        <f t="shared" ref="H16:H24" si="14">IF(D16="R",G16/($G$2-2),G16/$G$2)</f>
        <v>0.21311475409836064</v>
      </c>
      <c r="I16" s="35">
        <f t="shared" ref="I16:I24" si="15">G16/($G$2-$I$2)</f>
        <v>0.22033898305084745</v>
      </c>
      <c r="J16" s="27"/>
      <c r="K16" s="27">
        <v>1.5</v>
      </c>
      <c r="L16" s="27">
        <v>0</v>
      </c>
      <c r="M16" s="27">
        <v>0</v>
      </c>
      <c r="N16" s="27">
        <v>0</v>
      </c>
      <c r="O16" s="27">
        <v>0</v>
      </c>
      <c r="P16" s="27">
        <v>6</v>
      </c>
      <c r="Q16" s="27">
        <v>4.5</v>
      </c>
      <c r="R16" s="27">
        <v>1</v>
      </c>
      <c r="S16" s="27"/>
      <c r="T16" s="27"/>
      <c r="U16" s="30">
        <f t="shared" ref="U16:U24" si="16">SUM(K16:Q16)/($G$2-$R$2)</f>
        <v>0.22641509433962265</v>
      </c>
      <c r="V16" s="30">
        <f t="shared" ref="V16:V24" si="17">U16-H16</f>
        <v>1.3300340241262004E-2</v>
      </c>
      <c r="W16" s="27"/>
      <c r="X16" s="27" t="s">
        <v>739</v>
      </c>
      <c r="Y16" s="27"/>
      <c r="Z16" s="29" t="str">
        <f t="shared" ref="Z16:AE24" si="18">IF($B16=Z$3,1,"")</f>
        <v/>
      </c>
      <c r="AA16" s="29" t="str">
        <f t="shared" si="18"/>
        <v/>
      </c>
      <c r="AB16" s="29" t="str">
        <f t="shared" si="1"/>
        <v/>
      </c>
      <c r="AC16" s="29">
        <f t="shared" si="1"/>
        <v>1</v>
      </c>
      <c r="AD16" s="29" t="str">
        <f t="shared" si="1"/>
        <v/>
      </c>
      <c r="AE16" s="29" t="str">
        <f t="shared" si="1"/>
        <v/>
      </c>
    </row>
    <row r="17" spans="1:31" ht="15.75" thickBot="1" x14ac:dyDescent="0.3">
      <c r="A17" s="27">
        <v>1</v>
      </c>
      <c r="B17" s="2" t="s">
        <v>368</v>
      </c>
      <c r="C17" s="78" t="s">
        <v>702</v>
      </c>
      <c r="D17" s="92" t="s">
        <v>703</v>
      </c>
      <c r="E17" s="85" t="s">
        <v>809</v>
      </c>
      <c r="F17" s="27" t="s">
        <v>678</v>
      </c>
      <c r="G17" s="27">
        <f t="shared" si="13"/>
        <v>49</v>
      </c>
      <c r="H17" s="35">
        <f t="shared" si="14"/>
        <v>0.80327868852459017</v>
      </c>
      <c r="I17" s="35">
        <f t="shared" si="15"/>
        <v>0.83050847457627119</v>
      </c>
      <c r="J17" s="27"/>
      <c r="K17" s="27">
        <v>3</v>
      </c>
      <c r="L17" s="27">
        <v>3.5</v>
      </c>
      <c r="M17" s="27">
        <v>1</v>
      </c>
      <c r="N17" s="27">
        <v>3.5</v>
      </c>
      <c r="O17" s="27">
        <v>4</v>
      </c>
      <c r="P17" s="27">
        <v>14.5</v>
      </c>
      <c r="Q17" s="27">
        <v>14</v>
      </c>
      <c r="R17" s="27">
        <v>5.5</v>
      </c>
      <c r="S17" s="27"/>
      <c r="T17" s="27"/>
      <c r="U17" s="30">
        <f t="shared" si="16"/>
        <v>0.82075471698113212</v>
      </c>
      <c r="V17" s="30">
        <f t="shared" si="17"/>
        <v>1.7476028456541948E-2</v>
      </c>
      <c r="W17" s="27"/>
      <c r="X17" s="27" t="s">
        <v>890</v>
      </c>
      <c r="Y17" s="27"/>
      <c r="Z17" s="29" t="str">
        <f t="shared" si="18"/>
        <v/>
      </c>
      <c r="AA17" s="29" t="str">
        <f t="shared" si="18"/>
        <v/>
      </c>
      <c r="AB17" s="29" t="str">
        <f t="shared" si="1"/>
        <v/>
      </c>
      <c r="AC17" s="29" t="str">
        <f t="shared" si="1"/>
        <v/>
      </c>
      <c r="AD17" s="29">
        <f t="shared" si="1"/>
        <v>1</v>
      </c>
      <c r="AE17" s="29" t="str">
        <f t="shared" si="1"/>
        <v/>
      </c>
    </row>
    <row r="18" spans="1:31" ht="15.75" thickBot="1" x14ac:dyDescent="0.3">
      <c r="A18" s="27">
        <v>1</v>
      </c>
      <c r="B18" s="2" t="s">
        <v>18</v>
      </c>
      <c r="C18" s="78" t="s">
        <v>704</v>
      </c>
      <c r="D18" s="92" t="s">
        <v>531</v>
      </c>
      <c r="E18" s="85" t="s">
        <v>775</v>
      </c>
      <c r="F18" s="27" t="s">
        <v>678</v>
      </c>
      <c r="G18" s="27">
        <f t="shared" si="13"/>
        <v>38.5</v>
      </c>
      <c r="H18" s="35">
        <f t="shared" si="14"/>
        <v>0.63114754098360659</v>
      </c>
      <c r="I18" s="35">
        <f t="shared" si="15"/>
        <v>0.65254237288135597</v>
      </c>
      <c r="J18" s="27"/>
      <c r="K18" s="27">
        <v>2</v>
      </c>
      <c r="L18" s="27">
        <v>3.5</v>
      </c>
      <c r="M18" s="27">
        <v>1.5</v>
      </c>
      <c r="N18" s="27">
        <v>2.5</v>
      </c>
      <c r="O18" s="27">
        <v>2.5</v>
      </c>
      <c r="P18" s="27">
        <v>12.5</v>
      </c>
      <c r="Q18" s="27">
        <v>7</v>
      </c>
      <c r="R18" s="27">
        <v>7</v>
      </c>
      <c r="S18" s="27"/>
      <c r="T18" s="27"/>
      <c r="U18" s="30">
        <f t="shared" si="16"/>
        <v>0.59433962264150941</v>
      </c>
      <c r="V18" s="30">
        <f t="shared" si="17"/>
        <v>-3.6807918342097179E-2</v>
      </c>
      <c r="W18" s="27"/>
      <c r="X18" s="27" t="s">
        <v>739</v>
      </c>
      <c r="Y18" s="27"/>
      <c r="Z18" s="29" t="str">
        <f t="shared" si="18"/>
        <v/>
      </c>
      <c r="AA18" s="29" t="str">
        <f t="shared" si="18"/>
        <v/>
      </c>
      <c r="AB18" s="29" t="str">
        <f t="shared" si="1"/>
        <v/>
      </c>
      <c r="AC18" s="29">
        <f t="shared" si="1"/>
        <v>1</v>
      </c>
      <c r="AD18" s="29" t="str">
        <f t="shared" si="1"/>
        <v/>
      </c>
      <c r="AE18" s="29" t="str">
        <f t="shared" si="1"/>
        <v/>
      </c>
    </row>
    <row r="19" spans="1:31" ht="15.75" thickBot="1" x14ac:dyDescent="0.3">
      <c r="A19" s="27">
        <v>1</v>
      </c>
      <c r="B19" s="2" t="s">
        <v>18</v>
      </c>
      <c r="C19" s="78" t="s">
        <v>705</v>
      </c>
      <c r="D19" s="92" t="s">
        <v>706</v>
      </c>
      <c r="E19" s="85" t="s">
        <v>742</v>
      </c>
      <c r="F19" s="27" t="s">
        <v>678</v>
      </c>
      <c r="G19" s="27">
        <f t="shared" si="13"/>
        <v>56</v>
      </c>
      <c r="H19" s="35">
        <f t="shared" si="14"/>
        <v>0.91803278688524592</v>
      </c>
      <c r="I19" s="35">
        <f t="shared" si="15"/>
        <v>0.94915254237288138</v>
      </c>
      <c r="J19" s="27"/>
      <c r="K19" s="27">
        <v>3</v>
      </c>
      <c r="L19" s="27">
        <v>5</v>
      </c>
      <c r="M19" s="27">
        <v>2</v>
      </c>
      <c r="N19" s="27">
        <v>5</v>
      </c>
      <c r="O19" s="27">
        <v>4</v>
      </c>
      <c r="P19" s="27">
        <v>14.5</v>
      </c>
      <c r="Q19" s="27">
        <v>16</v>
      </c>
      <c r="R19" s="27">
        <v>6.5</v>
      </c>
      <c r="S19" s="27"/>
      <c r="T19" s="27"/>
      <c r="U19" s="30">
        <f t="shared" si="16"/>
        <v>0.93396226415094341</v>
      </c>
      <c r="V19" s="30">
        <f t="shared" si="17"/>
        <v>1.5929477265697489E-2</v>
      </c>
      <c r="W19" s="27"/>
      <c r="X19" s="27" t="s">
        <v>739</v>
      </c>
      <c r="Y19" s="27"/>
      <c r="Z19" s="29" t="str">
        <f t="shared" si="18"/>
        <v/>
      </c>
      <c r="AA19" s="29" t="str">
        <f t="shared" si="18"/>
        <v/>
      </c>
      <c r="AB19" s="29" t="str">
        <f t="shared" si="1"/>
        <v/>
      </c>
      <c r="AC19" s="29">
        <f t="shared" si="1"/>
        <v>1</v>
      </c>
      <c r="AD19" s="29" t="str">
        <f t="shared" si="1"/>
        <v/>
      </c>
      <c r="AE19" s="29" t="str">
        <f t="shared" si="1"/>
        <v/>
      </c>
    </row>
    <row r="20" spans="1:31" ht="15.75" thickBot="1" x14ac:dyDescent="0.3">
      <c r="A20" s="27">
        <v>1</v>
      </c>
      <c r="B20" s="2" t="s">
        <v>369</v>
      </c>
      <c r="C20" s="78" t="s">
        <v>119</v>
      </c>
      <c r="D20" s="92" t="s">
        <v>667</v>
      </c>
      <c r="E20" s="85" t="s">
        <v>748</v>
      </c>
      <c r="F20" s="27" t="s">
        <v>678</v>
      </c>
      <c r="G20" s="27">
        <f t="shared" si="13"/>
        <v>49.5</v>
      </c>
      <c r="H20" s="35">
        <f t="shared" si="14"/>
        <v>0.81147540983606559</v>
      </c>
      <c r="I20" s="35">
        <f t="shared" si="15"/>
        <v>0.83898305084745761</v>
      </c>
      <c r="J20" s="27"/>
      <c r="K20" s="27">
        <v>3</v>
      </c>
      <c r="L20" s="27">
        <v>5</v>
      </c>
      <c r="M20" s="27">
        <v>2</v>
      </c>
      <c r="N20" s="27">
        <v>3.5</v>
      </c>
      <c r="O20" s="27">
        <v>5.5</v>
      </c>
      <c r="P20" s="27">
        <v>14.5</v>
      </c>
      <c r="Q20" s="27">
        <v>14</v>
      </c>
      <c r="R20" s="27">
        <v>6</v>
      </c>
      <c r="S20" s="27">
        <v>-4</v>
      </c>
      <c r="T20" s="27"/>
      <c r="U20" s="30">
        <f t="shared" si="16"/>
        <v>0.89622641509433965</v>
      </c>
      <c r="V20" s="30">
        <f t="shared" si="17"/>
        <v>8.4751005258274059E-2</v>
      </c>
      <c r="W20" s="27"/>
      <c r="X20" s="27" t="s">
        <v>739</v>
      </c>
      <c r="Y20" s="27"/>
      <c r="Z20" s="29" t="str">
        <f t="shared" si="18"/>
        <v/>
      </c>
      <c r="AA20" s="29" t="str">
        <f t="shared" si="18"/>
        <v/>
      </c>
      <c r="AB20" s="29" t="str">
        <f t="shared" si="18"/>
        <v/>
      </c>
      <c r="AC20" s="29" t="str">
        <f t="shared" si="18"/>
        <v/>
      </c>
      <c r="AD20" s="29" t="str">
        <f t="shared" si="18"/>
        <v/>
      </c>
      <c r="AE20" s="29">
        <f t="shared" si="18"/>
        <v>1</v>
      </c>
    </row>
    <row r="21" spans="1:31" ht="15.75" thickBot="1" x14ac:dyDescent="0.3">
      <c r="A21" s="27">
        <v>1</v>
      </c>
      <c r="B21" s="2" t="s">
        <v>369</v>
      </c>
      <c r="C21" s="78" t="s">
        <v>707</v>
      </c>
      <c r="D21" s="92" t="s">
        <v>667</v>
      </c>
      <c r="E21" s="85" t="s">
        <v>796</v>
      </c>
      <c r="F21" s="27" t="s">
        <v>678</v>
      </c>
      <c r="G21" s="27">
        <f t="shared" si="13"/>
        <v>51</v>
      </c>
      <c r="H21" s="35">
        <f t="shared" si="14"/>
        <v>0.83606557377049184</v>
      </c>
      <c r="I21" s="35">
        <f t="shared" si="15"/>
        <v>0.86440677966101698</v>
      </c>
      <c r="J21" s="27"/>
      <c r="K21" s="27">
        <v>3</v>
      </c>
      <c r="L21" s="27">
        <v>5</v>
      </c>
      <c r="M21" s="27">
        <v>2</v>
      </c>
      <c r="N21" s="27">
        <v>3.5</v>
      </c>
      <c r="O21" s="27">
        <v>6</v>
      </c>
      <c r="P21" s="27">
        <v>12</v>
      </c>
      <c r="Q21" s="27">
        <v>11.5</v>
      </c>
      <c r="R21" s="27">
        <v>8</v>
      </c>
      <c r="S21" s="27"/>
      <c r="T21" s="27"/>
      <c r="U21" s="30">
        <f t="shared" si="16"/>
        <v>0.81132075471698117</v>
      </c>
      <c r="V21" s="30">
        <f t="shared" si="17"/>
        <v>-2.4744819053510669E-2</v>
      </c>
      <c r="W21" s="27"/>
      <c r="X21" s="27" t="s">
        <v>739</v>
      </c>
      <c r="Y21" s="27"/>
      <c r="Z21" s="29" t="str">
        <f t="shared" si="18"/>
        <v/>
      </c>
      <c r="AA21" s="29" t="str">
        <f t="shared" si="18"/>
        <v/>
      </c>
      <c r="AB21" s="29" t="str">
        <f t="shared" si="18"/>
        <v/>
      </c>
      <c r="AC21" s="29" t="str">
        <f t="shared" si="18"/>
        <v/>
      </c>
      <c r="AD21" s="29" t="str">
        <f t="shared" si="18"/>
        <v/>
      </c>
      <c r="AE21" s="29">
        <f t="shared" si="18"/>
        <v>1</v>
      </c>
    </row>
    <row r="22" spans="1:31" ht="15.75" thickBot="1" x14ac:dyDescent="0.3">
      <c r="A22" s="27">
        <v>1</v>
      </c>
      <c r="B22" s="2" t="s">
        <v>369</v>
      </c>
      <c r="C22" s="78" t="s">
        <v>834</v>
      </c>
      <c r="D22" s="92" t="s">
        <v>835</v>
      </c>
      <c r="E22" t="s">
        <v>836</v>
      </c>
      <c r="F22" s="27" t="s">
        <v>678</v>
      </c>
      <c r="G22" s="27">
        <f t="shared" si="13"/>
        <v>39</v>
      </c>
      <c r="H22" s="35">
        <f t="shared" si="14"/>
        <v>0.63934426229508201</v>
      </c>
      <c r="I22" s="35">
        <f t="shared" si="15"/>
        <v>0.66101694915254239</v>
      </c>
      <c r="J22" s="27"/>
      <c r="K22" s="27">
        <v>3</v>
      </c>
      <c r="L22" s="27">
        <v>4.5</v>
      </c>
      <c r="M22" s="27">
        <v>1.5</v>
      </c>
      <c r="N22" s="27">
        <v>0</v>
      </c>
      <c r="O22" s="27">
        <v>2</v>
      </c>
      <c r="P22" s="27">
        <v>10.5</v>
      </c>
      <c r="Q22" s="27">
        <v>11</v>
      </c>
      <c r="R22" s="27">
        <v>6.5</v>
      </c>
      <c r="S22" s="27"/>
      <c r="T22" s="27"/>
      <c r="U22" s="30">
        <f t="shared" si="16"/>
        <v>0.6132075471698113</v>
      </c>
      <c r="V22" s="30">
        <f t="shared" si="17"/>
        <v>-2.6136715125270715E-2</v>
      </c>
      <c r="W22" s="27"/>
      <c r="X22" s="27" t="s">
        <v>739</v>
      </c>
      <c r="Y22" s="27"/>
      <c r="Z22" s="29" t="str">
        <f t="shared" si="18"/>
        <v/>
      </c>
      <c r="AA22" s="29" t="str">
        <f t="shared" si="18"/>
        <v/>
      </c>
      <c r="AB22" s="29" t="str">
        <f t="shared" si="18"/>
        <v/>
      </c>
      <c r="AC22" s="29" t="str">
        <f t="shared" si="18"/>
        <v/>
      </c>
      <c r="AD22" s="29" t="str">
        <f t="shared" si="18"/>
        <v/>
      </c>
      <c r="AE22" s="29">
        <f t="shared" si="18"/>
        <v>1</v>
      </c>
    </row>
    <row r="23" spans="1:31" ht="15.75" thickBot="1" x14ac:dyDescent="0.3">
      <c r="A23" s="27">
        <v>1</v>
      </c>
      <c r="B23" s="2" t="s">
        <v>18</v>
      </c>
      <c r="C23" s="78" t="s">
        <v>708</v>
      </c>
      <c r="D23" s="92" t="s">
        <v>734</v>
      </c>
      <c r="E23" s="85" t="s">
        <v>735</v>
      </c>
      <c r="F23" s="27" t="s">
        <v>678</v>
      </c>
      <c r="G23" s="27">
        <f t="shared" si="13"/>
        <v>26</v>
      </c>
      <c r="H23" s="35">
        <f t="shared" si="14"/>
        <v>0.42622950819672129</v>
      </c>
      <c r="I23" s="35">
        <f t="shared" si="15"/>
        <v>0.44067796610169491</v>
      </c>
      <c r="J23" s="27"/>
      <c r="K23" s="27">
        <v>1.5</v>
      </c>
      <c r="L23" s="27">
        <v>3</v>
      </c>
      <c r="M23" s="27">
        <v>0</v>
      </c>
      <c r="N23" s="27">
        <v>4</v>
      </c>
      <c r="O23" s="27">
        <v>0</v>
      </c>
      <c r="P23" s="27">
        <v>6</v>
      </c>
      <c r="Q23" s="27">
        <v>6</v>
      </c>
      <c r="R23" s="27">
        <v>5.5</v>
      </c>
      <c r="S23" s="27"/>
      <c r="T23" s="27"/>
      <c r="U23" s="30">
        <f t="shared" si="16"/>
        <v>0.3867924528301887</v>
      </c>
      <c r="V23" s="30">
        <f t="shared" si="17"/>
        <v>-3.9437055366532581E-2</v>
      </c>
      <c r="W23" s="27"/>
      <c r="X23" s="27" t="s">
        <v>739</v>
      </c>
      <c r="Y23" s="27"/>
      <c r="Z23" s="29" t="str">
        <f t="shared" si="18"/>
        <v/>
      </c>
      <c r="AA23" s="29" t="str">
        <f t="shared" si="18"/>
        <v/>
      </c>
      <c r="AB23" s="29" t="str">
        <f t="shared" si="18"/>
        <v/>
      </c>
      <c r="AC23" s="29">
        <f t="shared" si="18"/>
        <v>1</v>
      </c>
      <c r="AD23" s="29" t="str">
        <f t="shared" si="18"/>
        <v/>
      </c>
      <c r="AE23" s="29" t="str">
        <f t="shared" si="18"/>
        <v/>
      </c>
    </row>
    <row r="24" spans="1:31" ht="15.75" thickBot="1" x14ac:dyDescent="0.3">
      <c r="A24" s="27">
        <v>1</v>
      </c>
      <c r="B24" s="2" t="s">
        <v>368</v>
      </c>
      <c r="C24" s="78" t="s">
        <v>708</v>
      </c>
      <c r="D24" s="92" t="s">
        <v>709</v>
      </c>
      <c r="E24" s="85" t="s">
        <v>807</v>
      </c>
      <c r="F24" s="27" t="s">
        <v>678</v>
      </c>
      <c r="G24" s="27">
        <f t="shared" si="13"/>
        <v>31</v>
      </c>
      <c r="H24" s="35">
        <f t="shared" si="14"/>
        <v>0.50819672131147542</v>
      </c>
      <c r="I24" s="35">
        <f t="shared" si="15"/>
        <v>0.52542372881355937</v>
      </c>
      <c r="J24" s="27"/>
      <c r="K24" s="27">
        <v>1.5</v>
      </c>
      <c r="L24" s="27">
        <v>4.5</v>
      </c>
      <c r="M24" s="27">
        <v>2</v>
      </c>
      <c r="N24" s="27">
        <v>3</v>
      </c>
      <c r="O24" s="27">
        <v>2</v>
      </c>
      <c r="P24" s="27">
        <v>8</v>
      </c>
      <c r="Q24" s="27">
        <v>5</v>
      </c>
      <c r="R24" s="27">
        <v>5</v>
      </c>
      <c r="S24" s="27"/>
      <c r="T24" s="27"/>
      <c r="U24" s="30">
        <f t="shared" si="16"/>
        <v>0.49056603773584906</v>
      </c>
      <c r="V24" s="30">
        <f t="shared" si="17"/>
        <v>-1.763068357562636E-2</v>
      </c>
      <c r="W24" s="27"/>
      <c r="X24" s="27" t="s">
        <v>739</v>
      </c>
      <c r="Y24" s="27"/>
      <c r="Z24" s="29" t="str">
        <f t="shared" si="18"/>
        <v/>
      </c>
      <c r="AA24" s="29" t="str">
        <f t="shared" si="18"/>
        <v/>
      </c>
      <c r="AB24" s="29" t="str">
        <f t="shared" si="18"/>
        <v/>
      </c>
      <c r="AC24" s="29" t="str">
        <f t="shared" si="18"/>
        <v/>
      </c>
      <c r="AD24" s="29">
        <f t="shared" si="18"/>
        <v>1</v>
      </c>
      <c r="AE24" s="29" t="str">
        <f t="shared" si="18"/>
        <v/>
      </c>
    </row>
    <row r="25" spans="1:31" s="93" customFormat="1" ht="15.75" thickBot="1" x14ac:dyDescent="0.3">
      <c r="A25" s="93">
        <v>1</v>
      </c>
      <c r="B25" s="111"/>
      <c r="C25" s="93" t="s">
        <v>710</v>
      </c>
      <c r="D25" s="93" t="s">
        <v>504</v>
      </c>
    </row>
    <row r="26" spans="1:31" ht="15.75" thickBot="1" x14ac:dyDescent="0.3">
      <c r="A26" s="27">
        <v>1</v>
      </c>
      <c r="B26" s="2" t="s">
        <v>369</v>
      </c>
      <c r="C26" s="78" t="s">
        <v>491</v>
      </c>
      <c r="D26" s="92" t="s">
        <v>217</v>
      </c>
      <c r="E26" s="85" t="s">
        <v>785</v>
      </c>
      <c r="F26" s="27" t="s">
        <v>678</v>
      </c>
      <c r="G26" s="27">
        <f t="shared" ref="G26:G32" si="19">SUM(K26:S26)</f>
        <v>14</v>
      </c>
      <c r="H26" s="35">
        <f t="shared" ref="H26:H32" si="20">IF(D26="R",G26/($G$2-2),G26/$G$2)</f>
        <v>0.22950819672131148</v>
      </c>
      <c r="I26" s="35">
        <f t="shared" ref="I26:I32" si="21">G26/($G$2-$I$2)</f>
        <v>0.23728813559322035</v>
      </c>
      <c r="J26" s="27"/>
      <c r="K26" s="27">
        <v>1.5</v>
      </c>
      <c r="L26" s="27">
        <v>2</v>
      </c>
      <c r="M26" s="27">
        <v>0</v>
      </c>
      <c r="N26" s="27">
        <v>0</v>
      </c>
      <c r="O26" s="27">
        <v>0</v>
      </c>
      <c r="P26" s="27">
        <v>3</v>
      </c>
      <c r="Q26" s="27">
        <v>5.5</v>
      </c>
      <c r="R26" s="27">
        <v>2</v>
      </c>
      <c r="S26" s="27"/>
      <c r="T26" s="27"/>
      <c r="U26" s="30">
        <f t="shared" ref="U26:U32" si="22">SUM(K26:Q26)/($G$2-$R$2)</f>
        <v>0.22641509433962265</v>
      </c>
      <c r="V26" s="30">
        <f t="shared" ref="V26:V32" si="23">U26-H26</f>
        <v>-3.0931023816888337E-3</v>
      </c>
      <c r="W26" s="27"/>
      <c r="X26" s="27" t="s">
        <v>739</v>
      </c>
      <c r="Y26" s="27"/>
      <c r="Z26" s="29" t="str">
        <f t="shared" ref="Z26:AE32" si="24">IF($B26=Z$3,1,"")</f>
        <v/>
      </c>
      <c r="AA26" s="29" t="str">
        <f t="shared" si="24"/>
        <v/>
      </c>
      <c r="AB26" s="29" t="str">
        <f t="shared" si="24"/>
        <v/>
      </c>
      <c r="AC26" s="29" t="str">
        <f t="shared" si="24"/>
        <v/>
      </c>
      <c r="AD26" s="29" t="str">
        <f t="shared" si="24"/>
        <v/>
      </c>
      <c r="AE26" s="29">
        <f t="shared" si="24"/>
        <v>1</v>
      </c>
    </row>
    <row r="27" spans="1:31" ht="15.75" thickBot="1" x14ac:dyDescent="0.3">
      <c r="A27" s="27">
        <v>1</v>
      </c>
      <c r="B27" s="2" t="s">
        <v>368</v>
      </c>
      <c r="C27" s="78" t="s">
        <v>711</v>
      </c>
      <c r="D27" s="92" t="s">
        <v>712</v>
      </c>
      <c r="E27" s="85" t="s">
        <v>789</v>
      </c>
      <c r="F27" s="27" t="s">
        <v>678</v>
      </c>
      <c r="G27" s="27">
        <f t="shared" si="19"/>
        <v>46</v>
      </c>
      <c r="H27" s="35">
        <f t="shared" si="20"/>
        <v>0.75409836065573765</v>
      </c>
      <c r="I27" s="35">
        <f t="shared" si="21"/>
        <v>0.77966101694915257</v>
      </c>
      <c r="J27" s="27"/>
      <c r="K27" s="27">
        <v>1.5</v>
      </c>
      <c r="L27" s="27">
        <v>5</v>
      </c>
      <c r="M27" s="27">
        <v>2</v>
      </c>
      <c r="N27" s="27">
        <v>1</v>
      </c>
      <c r="O27" s="27">
        <v>2</v>
      </c>
      <c r="P27" s="27">
        <v>13</v>
      </c>
      <c r="Q27" s="27">
        <v>15.5</v>
      </c>
      <c r="R27" s="27">
        <v>6</v>
      </c>
      <c r="S27" s="27"/>
      <c r="T27" s="27"/>
      <c r="U27" s="30">
        <f t="shared" si="22"/>
        <v>0.75471698113207553</v>
      </c>
      <c r="V27" s="30">
        <f t="shared" si="23"/>
        <v>6.186204763378722E-4</v>
      </c>
      <c r="W27" s="27"/>
      <c r="X27" s="27" t="s">
        <v>890</v>
      </c>
      <c r="Y27" s="27"/>
      <c r="Z27" s="29" t="str">
        <f t="shared" si="24"/>
        <v/>
      </c>
      <c r="AA27" s="29" t="str">
        <f t="shared" si="24"/>
        <v/>
      </c>
      <c r="AB27" s="29" t="str">
        <f t="shared" si="24"/>
        <v/>
      </c>
      <c r="AC27" s="29" t="str">
        <f t="shared" si="24"/>
        <v/>
      </c>
      <c r="AD27" s="29">
        <f t="shared" si="24"/>
        <v>1</v>
      </c>
      <c r="AE27" s="29" t="str">
        <f t="shared" si="24"/>
        <v/>
      </c>
    </row>
    <row r="28" spans="1:31" ht="15.75" thickBot="1" x14ac:dyDescent="0.3">
      <c r="A28" s="27">
        <v>1</v>
      </c>
      <c r="B28" s="2" t="s">
        <v>369</v>
      </c>
      <c r="C28" s="78" t="s">
        <v>713</v>
      </c>
      <c r="D28" s="92" t="s">
        <v>714</v>
      </c>
      <c r="E28" s="85" t="s">
        <v>781</v>
      </c>
      <c r="F28" s="27" t="s">
        <v>678</v>
      </c>
      <c r="G28" s="27">
        <f t="shared" si="19"/>
        <v>54</v>
      </c>
      <c r="H28" s="35">
        <f t="shared" si="20"/>
        <v>0.88524590163934425</v>
      </c>
      <c r="I28" s="35">
        <f t="shared" si="21"/>
        <v>0.9152542372881356</v>
      </c>
      <c r="J28" s="27"/>
      <c r="K28" s="27">
        <v>3</v>
      </c>
      <c r="L28" s="27">
        <v>4.5</v>
      </c>
      <c r="M28" s="27">
        <v>2</v>
      </c>
      <c r="N28" s="27">
        <v>3.5</v>
      </c>
      <c r="O28" s="27">
        <v>5.5</v>
      </c>
      <c r="P28" s="27">
        <v>15</v>
      </c>
      <c r="Q28" s="27">
        <v>12.5</v>
      </c>
      <c r="R28" s="27">
        <v>8</v>
      </c>
      <c r="S28" s="27"/>
      <c r="T28" s="27"/>
      <c r="U28" s="30">
        <f t="shared" si="22"/>
        <v>0.86792452830188682</v>
      </c>
      <c r="V28" s="30">
        <f t="shared" si="23"/>
        <v>-1.7321373337457424E-2</v>
      </c>
      <c r="W28" s="27"/>
      <c r="X28" s="27" t="s">
        <v>739</v>
      </c>
      <c r="Y28" s="27"/>
      <c r="Z28" s="29" t="str">
        <f t="shared" si="24"/>
        <v/>
      </c>
      <c r="AA28" s="29" t="str">
        <f t="shared" si="24"/>
        <v/>
      </c>
      <c r="AB28" s="29" t="str">
        <f t="shared" si="24"/>
        <v/>
      </c>
      <c r="AC28" s="29" t="str">
        <f t="shared" si="24"/>
        <v/>
      </c>
      <c r="AD28" s="29" t="str">
        <f t="shared" si="24"/>
        <v/>
      </c>
      <c r="AE28" s="29">
        <f t="shared" si="24"/>
        <v>1</v>
      </c>
    </row>
    <row r="29" spans="1:31" ht="15.75" thickBot="1" x14ac:dyDescent="0.3">
      <c r="A29" s="27">
        <v>1</v>
      </c>
      <c r="B29" s="2" t="s">
        <v>18</v>
      </c>
      <c r="C29" s="78" t="s">
        <v>170</v>
      </c>
      <c r="D29" s="92" t="s">
        <v>132</v>
      </c>
      <c r="E29" s="85" t="s">
        <v>759</v>
      </c>
      <c r="F29" s="27" t="s">
        <v>678</v>
      </c>
      <c r="G29" s="27">
        <f t="shared" si="19"/>
        <v>39</v>
      </c>
      <c r="H29" s="35">
        <f t="shared" si="20"/>
        <v>0.63934426229508201</v>
      </c>
      <c r="I29" s="35">
        <f t="shared" si="21"/>
        <v>0.66101694915254239</v>
      </c>
      <c r="J29" s="27"/>
      <c r="K29" s="27">
        <v>2.5</v>
      </c>
      <c r="L29" s="27">
        <v>5</v>
      </c>
      <c r="M29" s="27">
        <v>0</v>
      </c>
      <c r="N29" s="27">
        <v>1.5</v>
      </c>
      <c r="O29" s="27">
        <v>2</v>
      </c>
      <c r="P29" s="27">
        <v>11</v>
      </c>
      <c r="Q29" s="27">
        <v>11</v>
      </c>
      <c r="R29" s="27">
        <v>6</v>
      </c>
      <c r="S29" s="27"/>
      <c r="T29" s="27"/>
      <c r="U29" s="30">
        <f t="shared" si="22"/>
        <v>0.62264150943396224</v>
      </c>
      <c r="V29" s="30">
        <f t="shared" si="23"/>
        <v>-1.6702752861119774E-2</v>
      </c>
      <c r="W29" s="27"/>
      <c r="X29" s="27" t="s">
        <v>739</v>
      </c>
      <c r="Y29" s="27"/>
      <c r="Z29" s="29" t="str">
        <f t="shared" si="24"/>
        <v/>
      </c>
      <c r="AA29" s="29" t="str">
        <f t="shared" si="24"/>
        <v/>
      </c>
      <c r="AB29" s="29" t="str">
        <f t="shared" si="24"/>
        <v/>
      </c>
      <c r="AC29" s="29">
        <f t="shared" si="24"/>
        <v>1</v>
      </c>
      <c r="AD29" s="29" t="str">
        <f t="shared" si="24"/>
        <v/>
      </c>
      <c r="AE29" s="29" t="str">
        <f t="shared" si="24"/>
        <v/>
      </c>
    </row>
    <row r="30" spans="1:31" ht="15.75" thickBot="1" x14ac:dyDescent="0.3">
      <c r="A30" s="27">
        <v>1</v>
      </c>
      <c r="B30" s="2" t="s">
        <v>369</v>
      </c>
      <c r="C30" s="87" t="s">
        <v>822</v>
      </c>
      <c r="D30" s="92" t="s">
        <v>823</v>
      </c>
      <c r="E30" s="86" t="s">
        <v>824</v>
      </c>
      <c r="F30" s="27" t="s">
        <v>678</v>
      </c>
      <c r="G30" s="27">
        <f t="shared" si="19"/>
        <v>48</v>
      </c>
      <c r="H30" s="35">
        <f t="shared" si="20"/>
        <v>0.78688524590163933</v>
      </c>
      <c r="I30" s="35">
        <f t="shared" si="21"/>
        <v>0.81355932203389836</v>
      </c>
      <c r="J30" s="27"/>
      <c r="K30" s="27">
        <v>3</v>
      </c>
      <c r="L30" s="27">
        <v>5</v>
      </c>
      <c r="M30" s="27">
        <v>2</v>
      </c>
      <c r="N30" s="27">
        <v>3.5</v>
      </c>
      <c r="O30" s="27">
        <v>5</v>
      </c>
      <c r="P30" s="27">
        <v>10.5</v>
      </c>
      <c r="Q30" s="27">
        <v>13</v>
      </c>
      <c r="R30" s="27">
        <v>6</v>
      </c>
      <c r="S30" s="27"/>
      <c r="T30" s="27"/>
      <c r="U30" s="30">
        <f t="shared" si="22"/>
        <v>0.79245283018867929</v>
      </c>
      <c r="V30" s="30">
        <f t="shared" si="23"/>
        <v>5.5675842870399617E-3</v>
      </c>
      <c r="W30" s="27"/>
      <c r="X30" s="27" t="s">
        <v>739</v>
      </c>
      <c r="Y30" s="27"/>
      <c r="Z30" s="29" t="str">
        <f t="shared" si="24"/>
        <v/>
      </c>
      <c r="AA30" s="29" t="str">
        <f t="shared" si="24"/>
        <v/>
      </c>
      <c r="AB30" s="29" t="str">
        <f t="shared" si="24"/>
        <v/>
      </c>
      <c r="AC30" s="29" t="str">
        <f t="shared" si="24"/>
        <v/>
      </c>
      <c r="AD30" s="29" t="str">
        <f t="shared" si="24"/>
        <v/>
      </c>
      <c r="AE30" s="29">
        <f t="shared" si="24"/>
        <v>1</v>
      </c>
    </row>
    <row r="31" spans="1:31" ht="15.75" thickBot="1" x14ac:dyDescent="0.3">
      <c r="A31" s="27">
        <v>1</v>
      </c>
      <c r="B31" s="2" t="s">
        <v>368</v>
      </c>
      <c r="C31" s="78" t="s">
        <v>715</v>
      </c>
      <c r="D31" s="92" t="s">
        <v>764</v>
      </c>
      <c r="E31" s="85" t="s">
        <v>765</v>
      </c>
      <c r="F31" s="27" t="s">
        <v>678</v>
      </c>
      <c r="G31" s="27">
        <f t="shared" si="19"/>
        <v>25</v>
      </c>
      <c r="H31" s="35">
        <f t="shared" si="20"/>
        <v>0.4098360655737705</v>
      </c>
      <c r="I31" s="35">
        <f t="shared" si="21"/>
        <v>0.42372881355932202</v>
      </c>
      <c r="J31" s="27"/>
      <c r="K31" s="27">
        <v>2</v>
      </c>
      <c r="L31" s="27">
        <v>1</v>
      </c>
      <c r="M31" s="27">
        <v>0</v>
      </c>
      <c r="N31" s="27">
        <v>1</v>
      </c>
      <c r="O31" s="27">
        <v>0.5</v>
      </c>
      <c r="P31" s="27">
        <v>8.5</v>
      </c>
      <c r="Q31" s="27">
        <v>7</v>
      </c>
      <c r="R31" s="27">
        <v>5</v>
      </c>
      <c r="S31" s="27"/>
      <c r="T31" s="27"/>
      <c r="U31" s="30">
        <f t="shared" si="22"/>
        <v>0.37735849056603776</v>
      </c>
      <c r="V31" s="30">
        <f t="shared" si="23"/>
        <v>-3.247757500773274E-2</v>
      </c>
      <c r="W31" s="27"/>
      <c r="X31" s="27" t="s">
        <v>739</v>
      </c>
      <c r="Y31" s="27"/>
      <c r="Z31" s="29" t="str">
        <f t="shared" si="24"/>
        <v/>
      </c>
      <c r="AA31" s="29" t="str">
        <f t="shared" si="24"/>
        <v/>
      </c>
      <c r="AB31" s="29" t="str">
        <f t="shared" si="24"/>
        <v/>
      </c>
      <c r="AC31" s="29" t="str">
        <f t="shared" si="24"/>
        <v/>
      </c>
      <c r="AD31" s="29">
        <f t="shared" si="24"/>
        <v>1</v>
      </c>
      <c r="AE31" s="29" t="str">
        <f t="shared" si="24"/>
        <v/>
      </c>
    </row>
    <row r="32" spans="1:31" ht="15.75" thickBot="1" x14ac:dyDescent="0.3">
      <c r="A32" s="27">
        <v>1</v>
      </c>
      <c r="B32" s="2" t="s">
        <v>368</v>
      </c>
      <c r="C32" s="78" t="s">
        <v>716</v>
      </c>
      <c r="D32" s="92" t="s">
        <v>772</v>
      </c>
      <c r="E32" s="85" t="s">
        <v>773</v>
      </c>
      <c r="F32" s="27" t="s">
        <v>678</v>
      </c>
      <c r="G32" s="27">
        <f t="shared" si="19"/>
        <v>27</v>
      </c>
      <c r="H32" s="35">
        <f t="shared" si="20"/>
        <v>0.44262295081967212</v>
      </c>
      <c r="I32" s="35">
        <f t="shared" si="21"/>
        <v>0.4576271186440678</v>
      </c>
      <c r="J32" s="27"/>
      <c r="K32" s="27">
        <v>1.5</v>
      </c>
      <c r="L32" s="27">
        <v>5</v>
      </c>
      <c r="M32" s="27">
        <v>1</v>
      </c>
      <c r="N32" s="27">
        <v>1</v>
      </c>
      <c r="O32" s="27">
        <v>4.5</v>
      </c>
      <c r="P32" s="27">
        <v>1</v>
      </c>
      <c r="Q32" s="27">
        <v>7</v>
      </c>
      <c r="R32" s="27">
        <v>6</v>
      </c>
      <c r="S32" s="27"/>
      <c r="T32" s="27"/>
      <c r="U32" s="30">
        <f t="shared" si="22"/>
        <v>0.39622641509433965</v>
      </c>
      <c r="V32" s="30">
        <f t="shared" si="23"/>
        <v>-4.6396535725332477E-2</v>
      </c>
      <c r="W32" s="27"/>
      <c r="X32" s="27" t="s">
        <v>739</v>
      </c>
      <c r="Y32" s="27"/>
      <c r="Z32" s="29" t="str">
        <f t="shared" si="24"/>
        <v/>
      </c>
      <c r="AA32" s="29" t="str">
        <f t="shared" si="24"/>
        <v/>
      </c>
      <c r="AB32" s="29" t="str">
        <f t="shared" si="24"/>
        <v/>
      </c>
      <c r="AC32" s="29" t="str">
        <f t="shared" si="24"/>
        <v/>
      </c>
      <c r="AD32" s="29">
        <f t="shared" si="24"/>
        <v>1</v>
      </c>
      <c r="AE32" s="29" t="str">
        <f t="shared" si="24"/>
        <v/>
      </c>
    </row>
  </sheetData>
  <phoneticPr fontId="1" type="noConversion"/>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Y32"/>
  <sheetViews>
    <sheetView zoomScale="80" zoomScaleNormal="80" workbookViewId="0">
      <pane xSplit="4" ySplit="3" topLeftCell="O4" activePane="bottomRight" state="frozen"/>
      <selection pane="topRight" activeCell="E1" sqref="E1"/>
      <selection pane="bottomLeft" activeCell="A4" sqref="A4"/>
      <selection pane="bottomRight" activeCell="D7" sqref="D7"/>
    </sheetView>
  </sheetViews>
  <sheetFormatPr defaultColWidth="8.7109375" defaultRowHeight="15" x14ac:dyDescent="0.25"/>
  <cols>
    <col min="1" max="1" width="10" style="7" bestFit="1" customWidth="1"/>
    <col min="2" max="3" width="8.7109375" style="7"/>
    <col min="4" max="4" width="7.7109375" style="7" bestFit="1" customWidth="1"/>
    <col min="5" max="5" width="1.28515625" style="7" customWidth="1"/>
    <col min="6" max="12" width="3.28515625" style="7" customWidth="1"/>
    <col min="13" max="13" width="3.28515625" style="58" customWidth="1"/>
    <col min="14" max="14" width="3.28515625" style="7" customWidth="1"/>
    <col min="15" max="19" width="4.140625" style="7" customWidth="1"/>
    <col min="20" max="20" width="4.140625" style="101" customWidth="1"/>
    <col min="21" max="51" width="4.140625" style="7" customWidth="1"/>
    <col min="52" max="16384" width="8.7109375" style="7"/>
  </cols>
  <sheetData>
    <row r="1" spans="1:51" s="1" customFormat="1" x14ac:dyDescent="0.25">
      <c r="A1" s="7" t="s">
        <v>583</v>
      </c>
      <c r="B1" s="7">
        <f>COUNTA(F3:AW3)</f>
        <v>44</v>
      </c>
      <c r="C1" s="50" t="s">
        <v>579</v>
      </c>
      <c r="D1">
        <v>2</v>
      </c>
      <c r="E1"/>
      <c r="M1" s="56"/>
      <c r="T1" s="98"/>
    </row>
    <row r="2" spans="1:51" s="1" customFormat="1" x14ac:dyDescent="0.25">
      <c r="A2" s="7"/>
      <c r="B2" s="7"/>
      <c r="C2" s="25" t="s">
        <v>580</v>
      </c>
      <c r="D2" s="21">
        <v>4</v>
      </c>
      <c r="E2" s="21"/>
      <c r="M2" s="56"/>
      <c r="N2" s="1" t="s">
        <v>853</v>
      </c>
      <c r="O2" s="1" t="s">
        <v>853</v>
      </c>
      <c r="T2" s="98"/>
      <c r="Y2" s="1" t="s">
        <v>853</v>
      </c>
      <c r="AK2" s="1" t="s">
        <v>853</v>
      </c>
      <c r="AO2" s="1" t="s">
        <v>853</v>
      </c>
      <c r="AV2" s="1" t="s">
        <v>853</v>
      </c>
    </row>
    <row r="3" spans="1:51" s="6" customFormat="1" x14ac:dyDescent="0.25">
      <c r="A3" s="28" t="s">
        <v>0</v>
      </c>
      <c r="B3" s="28" t="s">
        <v>69</v>
      </c>
      <c r="C3" s="6" t="s">
        <v>3</v>
      </c>
      <c r="D3" s="6" t="s">
        <v>13</v>
      </c>
      <c r="F3" s="6" t="s">
        <v>677</v>
      </c>
      <c r="G3" s="6" t="s">
        <v>18</v>
      </c>
      <c r="H3" s="6" t="s">
        <v>837</v>
      </c>
      <c r="I3" s="55" t="s">
        <v>677</v>
      </c>
      <c r="J3" s="55" t="s">
        <v>18</v>
      </c>
      <c r="K3" s="6" t="s">
        <v>674</v>
      </c>
      <c r="L3" s="6" t="s">
        <v>677</v>
      </c>
      <c r="M3" s="57" t="s">
        <v>18</v>
      </c>
      <c r="N3" s="55" t="s">
        <v>674</v>
      </c>
      <c r="O3" s="55" t="s">
        <v>677</v>
      </c>
      <c r="P3" s="55" t="s">
        <v>18</v>
      </c>
      <c r="Q3" s="6" t="s">
        <v>674</v>
      </c>
      <c r="R3" s="6" t="s">
        <v>677</v>
      </c>
      <c r="S3" s="57" t="s">
        <v>18</v>
      </c>
      <c r="T3" s="99" t="s">
        <v>674</v>
      </c>
      <c r="U3" s="55" t="s">
        <v>677</v>
      </c>
      <c r="V3" s="55" t="s">
        <v>18</v>
      </c>
      <c r="W3" s="55" t="s">
        <v>837</v>
      </c>
      <c r="X3" s="6" t="s">
        <v>674</v>
      </c>
      <c r="Y3" s="6" t="s">
        <v>677</v>
      </c>
      <c r="Z3" s="57" t="s">
        <v>18</v>
      </c>
      <c r="AA3" s="55" t="s">
        <v>674</v>
      </c>
      <c r="AB3" s="55" t="s">
        <v>677</v>
      </c>
      <c r="AC3" s="55" t="s">
        <v>865</v>
      </c>
      <c r="AD3" s="55" t="s">
        <v>18</v>
      </c>
      <c r="AE3" s="6" t="s">
        <v>674</v>
      </c>
      <c r="AF3" s="6" t="s">
        <v>677</v>
      </c>
      <c r="AG3" s="6" t="s">
        <v>865</v>
      </c>
      <c r="AH3" s="57" t="s">
        <v>18</v>
      </c>
      <c r="AI3" s="55" t="s">
        <v>674</v>
      </c>
      <c r="AJ3" s="55" t="s">
        <v>881</v>
      </c>
      <c r="AK3" s="55" t="s">
        <v>677</v>
      </c>
      <c r="AL3" s="55" t="s">
        <v>18</v>
      </c>
      <c r="AM3" s="6" t="s">
        <v>674</v>
      </c>
      <c r="AN3" s="6" t="s">
        <v>677</v>
      </c>
      <c r="AO3" s="57" t="s">
        <v>18</v>
      </c>
      <c r="AP3" s="55" t="s">
        <v>674</v>
      </c>
      <c r="AQ3" s="55" t="s">
        <v>677</v>
      </c>
      <c r="AR3" s="55" t="s">
        <v>865</v>
      </c>
      <c r="AS3" s="55" t="s">
        <v>18</v>
      </c>
      <c r="AT3" s="55" t="s">
        <v>837</v>
      </c>
      <c r="AU3" s="6" t="s">
        <v>674</v>
      </c>
      <c r="AV3" s="6" t="s">
        <v>677</v>
      </c>
      <c r="AW3" s="57" t="s">
        <v>18</v>
      </c>
      <c r="AX3" s="55" t="s">
        <v>674</v>
      </c>
      <c r="AY3" s="55" t="s">
        <v>677</v>
      </c>
    </row>
    <row r="4" spans="1:51" s="27" customFormat="1" x14ac:dyDescent="0.25">
      <c r="A4" s="78" t="s">
        <v>686</v>
      </c>
      <c r="B4" s="92" t="s">
        <v>667</v>
      </c>
      <c r="C4" s="33">
        <f t="shared" ref="C4:C14" si="0">SUM(F4:AY4)/(COUNT(F4:AY4)*$D$1)</f>
        <v>0.83552631578947367</v>
      </c>
      <c r="D4" s="13">
        <f t="shared" ref="D4:D14" si="1">(SUM(F4:AY4)-SMALL(F4:AY4,1)-SMALL(F4:AY4,2)-SMALL(F4:AY4,3)-SMALL(F4:AY4,4))/((COUNT(F4:AY4)-$D$2)*2)</f>
        <v>0.90441176470588236</v>
      </c>
      <c r="F4" s="51">
        <v>2</v>
      </c>
      <c r="G4" s="51">
        <v>1.5</v>
      </c>
      <c r="H4" s="51">
        <v>2</v>
      </c>
      <c r="I4" s="51">
        <v>1.5</v>
      </c>
      <c r="J4" s="51">
        <v>1</v>
      </c>
      <c r="K4" s="51">
        <v>1.5</v>
      </c>
      <c r="L4" s="51">
        <v>2</v>
      </c>
      <c r="M4" s="51">
        <v>1.5</v>
      </c>
      <c r="N4" s="51"/>
      <c r="O4" s="51"/>
      <c r="P4" s="32">
        <v>2</v>
      </c>
      <c r="Q4" s="32">
        <v>2</v>
      </c>
      <c r="R4" s="32">
        <v>2</v>
      </c>
      <c r="S4" s="32">
        <v>2</v>
      </c>
      <c r="T4" s="51">
        <v>2</v>
      </c>
      <c r="U4" s="51">
        <v>2</v>
      </c>
      <c r="V4" s="51">
        <v>2</v>
      </c>
      <c r="W4" s="51">
        <v>2</v>
      </c>
      <c r="X4" s="51">
        <v>2</v>
      </c>
      <c r="Y4" s="51"/>
      <c r="Z4" s="51">
        <v>1.5</v>
      </c>
      <c r="AA4" s="51">
        <v>2</v>
      </c>
      <c r="AB4" s="51">
        <v>1</v>
      </c>
      <c r="AC4" s="51">
        <v>2</v>
      </c>
      <c r="AD4" s="51">
        <v>2</v>
      </c>
      <c r="AE4" s="51">
        <v>1</v>
      </c>
      <c r="AF4">
        <v>2</v>
      </c>
      <c r="AG4" s="98">
        <v>2</v>
      </c>
      <c r="AH4" s="98">
        <v>2</v>
      </c>
      <c r="AI4" s="98">
        <v>2</v>
      </c>
      <c r="AJ4" s="1">
        <v>0</v>
      </c>
      <c r="AK4" s="1"/>
      <c r="AL4" s="51">
        <v>1</v>
      </c>
      <c r="AM4" s="51">
        <v>1</v>
      </c>
      <c r="AN4" s="98">
        <v>2</v>
      </c>
      <c r="AO4" s="1"/>
      <c r="AP4" s="98">
        <v>2</v>
      </c>
      <c r="AQ4" s="1">
        <v>2</v>
      </c>
      <c r="AR4" s="1">
        <v>0.5</v>
      </c>
      <c r="AS4" s="1">
        <v>2</v>
      </c>
      <c r="AT4" s="1">
        <v>2</v>
      </c>
      <c r="AU4" s="1">
        <v>2</v>
      </c>
      <c r="AV4" s="1"/>
      <c r="AW4" s="1">
        <v>0.5</v>
      </c>
      <c r="AX4" s="1"/>
    </row>
    <row r="5" spans="1:51" s="93" customFormat="1" x14ac:dyDescent="0.25">
      <c r="A5" s="93" t="s">
        <v>687</v>
      </c>
      <c r="B5" s="93" t="s">
        <v>688</v>
      </c>
      <c r="F5" s="93">
        <v>2</v>
      </c>
      <c r="G5" s="93">
        <v>2</v>
      </c>
      <c r="H5" s="93">
        <v>2</v>
      </c>
      <c r="I5" s="93">
        <v>2</v>
      </c>
      <c r="J5" s="93">
        <v>2</v>
      </c>
      <c r="K5" s="93">
        <v>2</v>
      </c>
      <c r="L5" s="93">
        <v>2</v>
      </c>
      <c r="M5" s="93">
        <v>2</v>
      </c>
      <c r="P5" s="93">
        <v>0</v>
      </c>
      <c r="Q5" s="93">
        <v>0</v>
      </c>
      <c r="R5" s="93">
        <v>2</v>
      </c>
      <c r="S5" s="93">
        <v>0.5</v>
      </c>
      <c r="T5" s="93">
        <v>2</v>
      </c>
      <c r="U5" s="93">
        <v>0</v>
      </c>
      <c r="V5" s="93">
        <v>1</v>
      </c>
      <c r="W5" s="93">
        <v>0</v>
      </c>
      <c r="X5" s="93">
        <v>0</v>
      </c>
      <c r="Z5" s="93">
        <v>0</v>
      </c>
      <c r="AA5" s="93">
        <v>0</v>
      </c>
      <c r="AB5" s="93">
        <v>0</v>
      </c>
      <c r="AC5" s="93">
        <v>0</v>
      </c>
      <c r="AD5" s="93">
        <v>0</v>
      </c>
      <c r="AE5" s="93">
        <v>0</v>
      </c>
    </row>
    <row r="6" spans="1:51" x14ac:dyDescent="0.25">
      <c r="A6" s="78" t="s">
        <v>689</v>
      </c>
      <c r="B6" s="92" t="s">
        <v>770</v>
      </c>
      <c r="C6" s="33">
        <f t="shared" si="0"/>
        <v>0.95394736842105265</v>
      </c>
      <c r="D6" s="13">
        <f t="shared" si="1"/>
        <v>1</v>
      </c>
      <c r="F6" s="51">
        <v>2</v>
      </c>
      <c r="G6" s="51">
        <v>2</v>
      </c>
      <c r="H6" s="51">
        <v>2</v>
      </c>
      <c r="I6" s="51">
        <v>2</v>
      </c>
      <c r="J6" s="51">
        <v>2</v>
      </c>
      <c r="K6" s="51">
        <v>2</v>
      </c>
      <c r="L6" s="51">
        <v>2</v>
      </c>
      <c r="M6" s="51">
        <v>2</v>
      </c>
      <c r="P6" s="32">
        <v>2</v>
      </c>
      <c r="Q6" s="32">
        <v>2</v>
      </c>
      <c r="R6" s="32">
        <v>2</v>
      </c>
      <c r="S6" s="32">
        <v>2</v>
      </c>
      <c r="T6" s="51">
        <v>2</v>
      </c>
      <c r="U6" s="51">
        <v>2</v>
      </c>
      <c r="V6" s="51">
        <v>2</v>
      </c>
      <c r="W6" s="51">
        <v>2</v>
      </c>
      <c r="X6" s="51">
        <v>2</v>
      </c>
      <c r="Z6" s="51">
        <v>2</v>
      </c>
      <c r="AA6" s="51">
        <v>2</v>
      </c>
      <c r="AB6" s="51">
        <v>2</v>
      </c>
      <c r="AC6" s="1">
        <v>0</v>
      </c>
      <c r="AD6" s="51">
        <v>2</v>
      </c>
      <c r="AE6" s="1">
        <v>2</v>
      </c>
      <c r="AF6">
        <v>2</v>
      </c>
      <c r="AG6" s="1">
        <v>2</v>
      </c>
      <c r="AH6" s="98">
        <v>2</v>
      </c>
      <c r="AI6" s="98">
        <v>2</v>
      </c>
      <c r="AJ6" s="98">
        <v>2</v>
      </c>
      <c r="AK6" s="98"/>
      <c r="AL6" s="98">
        <v>2</v>
      </c>
      <c r="AM6" s="7">
        <v>2</v>
      </c>
      <c r="AN6" s="98">
        <v>2</v>
      </c>
      <c r="AP6" s="98">
        <v>2</v>
      </c>
      <c r="AQ6" s="1">
        <v>2</v>
      </c>
      <c r="AR6" s="1">
        <v>2</v>
      </c>
      <c r="AS6" s="1">
        <v>2</v>
      </c>
      <c r="AT6" s="1">
        <v>2</v>
      </c>
      <c r="AU6" s="1">
        <v>2</v>
      </c>
      <c r="AW6" s="1">
        <v>0.5</v>
      </c>
    </row>
    <row r="7" spans="1:51" x14ac:dyDescent="0.25">
      <c r="A7" s="78" t="s">
        <v>690</v>
      </c>
      <c r="B7" s="92" t="s">
        <v>63</v>
      </c>
      <c r="C7" s="33">
        <f t="shared" si="0"/>
        <v>0.5</v>
      </c>
      <c r="D7" s="13">
        <f t="shared" si="1"/>
        <v>0.56060606060606055</v>
      </c>
      <c r="F7" s="51">
        <v>2</v>
      </c>
      <c r="G7" s="51">
        <v>2</v>
      </c>
      <c r="H7" s="51">
        <v>2</v>
      </c>
      <c r="I7" s="51">
        <v>2</v>
      </c>
      <c r="J7" s="51">
        <v>2</v>
      </c>
      <c r="K7" s="51">
        <v>2</v>
      </c>
      <c r="L7" s="51">
        <v>2</v>
      </c>
      <c r="M7" s="1">
        <v>0</v>
      </c>
      <c r="P7" s="1">
        <v>0</v>
      </c>
      <c r="Q7" s="1">
        <v>1</v>
      </c>
      <c r="R7" s="32">
        <v>2</v>
      </c>
      <c r="S7" s="32">
        <v>2</v>
      </c>
      <c r="T7" s="98">
        <v>0</v>
      </c>
      <c r="U7" s="51">
        <v>2</v>
      </c>
      <c r="V7" s="1">
        <v>0</v>
      </c>
      <c r="W7" s="1">
        <v>0</v>
      </c>
      <c r="X7" s="51">
        <v>2</v>
      </c>
      <c r="Z7" s="51">
        <v>1</v>
      </c>
      <c r="AA7" s="1">
        <v>0</v>
      </c>
      <c r="AB7" s="51">
        <v>2</v>
      </c>
      <c r="AC7" s="1">
        <v>0</v>
      </c>
      <c r="AD7" s="1">
        <v>0</v>
      </c>
      <c r="AE7" s="1">
        <v>0</v>
      </c>
      <c r="AF7">
        <v>1</v>
      </c>
      <c r="AG7" s="1">
        <v>0</v>
      </c>
      <c r="AH7" s="1">
        <v>0</v>
      </c>
      <c r="AI7" s="1">
        <v>0</v>
      </c>
      <c r="AJ7" s="1">
        <v>0</v>
      </c>
      <c r="AK7" s="1"/>
      <c r="AL7" s="1">
        <v>0</v>
      </c>
      <c r="AM7" s="1">
        <v>0</v>
      </c>
      <c r="AP7" s="98">
        <v>2</v>
      </c>
      <c r="AQ7" s="1">
        <v>2</v>
      </c>
      <c r="AR7" s="1">
        <v>2</v>
      </c>
      <c r="AS7" s="1">
        <v>2</v>
      </c>
      <c r="AT7" s="1">
        <v>2</v>
      </c>
      <c r="AU7" s="1">
        <v>0</v>
      </c>
      <c r="AW7" s="1">
        <v>0</v>
      </c>
    </row>
    <row r="8" spans="1:51" x14ac:dyDescent="0.25">
      <c r="A8" s="78" t="s">
        <v>691</v>
      </c>
      <c r="B8" s="92" t="s">
        <v>44</v>
      </c>
      <c r="C8" s="33">
        <f t="shared" si="0"/>
        <v>0.96710526315789469</v>
      </c>
      <c r="D8" s="13">
        <f t="shared" si="1"/>
        <v>1</v>
      </c>
      <c r="F8" s="51">
        <v>2</v>
      </c>
      <c r="G8" s="51">
        <v>2</v>
      </c>
      <c r="H8" s="51">
        <v>2</v>
      </c>
      <c r="I8" s="51">
        <v>2</v>
      </c>
      <c r="J8" s="51">
        <v>2</v>
      </c>
      <c r="K8" s="51">
        <v>2</v>
      </c>
      <c r="L8" s="51">
        <v>2</v>
      </c>
      <c r="M8" s="51">
        <v>2</v>
      </c>
      <c r="P8" s="32">
        <v>2</v>
      </c>
      <c r="Q8" s="32">
        <v>2</v>
      </c>
      <c r="R8" s="32">
        <v>2</v>
      </c>
      <c r="S8" s="32">
        <v>2</v>
      </c>
      <c r="T8" s="51">
        <v>2</v>
      </c>
      <c r="U8" s="51">
        <v>2</v>
      </c>
      <c r="V8" s="51">
        <v>2</v>
      </c>
      <c r="W8" s="51">
        <v>2</v>
      </c>
      <c r="X8" s="51">
        <v>2</v>
      </c>
      <c r="Z8" s="51">
        <v>2</v>
      </c>
      <c r="AA8" s="51">
        <v>2</v>
      </c>
      <c r="AB8" s="51">
        <v>2</v>
      </c>
      <c r="AC8" s="51">
        <v>2</v>
      </c>
      <c r="AD8" s="51">
        <v>2</v>
      </c>
      <c r="AE8" s="1">
        <v>2</v>
      </c>
      <c r="AF8">
        <v>2</v>
      </c>
      <c r="AG8" s="1">
        <v>2</v>
      </c>
      <c r="AH8" s="98">
        <v>2</v>
      </c>
      <c r="AI8" s="98">
        <v>2</v>
      </c>
      <c r="AJ8" s="1">
        <v>0</v>
      </c>
      <c r="AK8" s="1"/>
      <c r="AL8" s="98">
        <v>1.5</v>
      </c>
      <c r="AM8" s="7">
        <v>2</v>
      </c>
      <c r="AN8" s="98">
        <v>2</v>
      </c>
      <c r="AP8" s="98">
        <v>2</v>
      </c>
      <c r="AQ8" s="1">
        <v>2</v>
      </c>
      <c r="AR8" s="1">
        <v>2</v>
      </c>
      <c r="AS8" s="1">
        <v>2</v>
      </c>
      <c r="AT8" s="1">
        <v>2</v>
      </c>
      <c r="AU8" s="1">
        <v>2</v>
      </c>
      <c r="AW8" s="1">
        <v>2</v>
      </c>
    </row>
    <row r="9" spans="1:51" x14ac:dyDescent="0.25">
      <c r="A9" s="78" t="s">
        <v>692</v>
      </c>
      <c r="B9" s="92" t="s">
        <v>183</v>
      </c>
      <c r="C9" s="33">
        <f t="shared" si="0"/>
        <v>0.97368421052631582</v>
      </c>
      <c r="D9" s="13">
        <f t="shared" si="1"/>
        <v>1</v>
      </c>
      <c r="F9" s="51">
        <v>2</v>
      </c>
      <c r="G9" s="51">
        <v>2</v>
      </c>
      <c r="H9" s="51">
        <v>2</v>
      </c>
      <c r="I9" s="51">
        <v>2</v>
      </c>
      <c r="J9" s="51">
        <v>2</v>
      </c>
      <c r="K9" s="51">
        <v>2</v>
      </c>
      <c r="L9" s="51">
        <v>2</v>
      </c>
      <c r="M9" s="51">
        <v>2</v>
      </c>
      <c r="P9" s="32">
        <v>2</v>
      </c>
      <c r="Q9" s="32">
        <v>2</v>
      </c>
      <c r="R9" s="32">
        <v>2</v>
      </c>
      <c r="S9" s="32">
        <v>2</v>
      </c>
      <c r="T9" s="51">
        <v>2</v>
      </c>
      <c r="U9" s="51">
        <v>2</v>
      </c>
      <c r="V9" s="51">
        <v>2</v>
      </c>
      <c r="W9" s="51">
        <v>2</v>
      </c>
      <c r="X9" s="51">
        <v>2</v>
      </c>
      <c r="Z9" s="51">
        <v>2</v>
      </c>
      <c r="AA9" s="51">
        <v>2</v>
      </c>
      <c r="AB9" s="51">
        <v>2</v>
      </c>
      <c r="AC9" s="51">
        <v>2</v>
      </c>
      <c r="AD9" s="51">
        <v>2</v>
      </c>
      <c r="AE9" s="1">
        <v>2</v>
      </c>
      <c r="AF9">
        <v>2</v>
      </c>
      <c r="AG9" s="1">
        <v>2</v>
      </c>
      <c r="AH9" s="98">
        <v>2</v>
      </c>
      <c r="AI9" s="98">
        <v>2</v>
      </c>
      <c r="AJ9" s="1">
        <v>0</v>
      </c>
      <c r="AK9" s="1"/>
      <c r="AL9" s="98">
        <v>2</v>
      </c>
      <c r="AM9" s="7">
        <v>2</v>
      </c>
      <c r="AN9" s="98">
        <v>2</v>
      </c>
      <c r="AP9" s="98">
        <v>2</v>
      </c>
      <c r="AQ9" s="1">
        <v>2</v>
      </c>
      <c r="AR9" s="1">
        <v>2</v>
      </c>
      <c r="AS9" s="1">
        <v>2</v>
      </c>
      <c r="AT9" s="1">
        <v>2</v>
      </c>
      <c r="AU9" s="1">
        <v>2</v>
      </c>
      <c r="AW9" s="1">
        <v>2</v>
      </c>
    </row>
    <row r="10" spans="1:51" x14ac:dyDescent="0.25">
      <c r="A10" s="78" t="s">
        <v>693</v>
      </c>
      <c r="B10" s="92" t="s">
        <v>199</v>
      </c>
      <c r="C10" s="33">
        <f t="shared" si="0"/>
        <v>0.78378378378378377</v>
      </c>
      <c r="D10" s="13">
        <f t="shared" si="1"/>
        <v>0.87878787878787878</v>
      </c>
      <c r="F10" s="51">
        <v>2</v>
      </c>
      <c r="G10" s="51">
        <v>2</v>
      </c>
      <c r="H10" s="51">
        <v>2</v>
      </c>
      <c r="I10" s="51">
        <v>2</v>
      </c>
      <c r="J10" s="51">
        <v>2</v>
      </c>
      <c r="K10" s="1">
        <v>0</v>
      </c>
      <c r="L10" s="51">
        <v>2</v>
      </c>
      <c r="M10" s="51">
        <v>2</v>
      </c>
      <c r="P10" s="1">
        <v>0</v>
      </c>
      <c r="Q10" s="32">
        <v>2</v>
      </c>
      <c r="R10" s="32">
        <v>2</v>
      </c>
      <c r="S10" s="32">
        <v>2</v>
      </c>
      <c r="T10" s="51">
        <v>2</v>
      </c>
      <c r="U10" s="51">
        <v>2</v>
      </c>
      <c r="V10" s="51">
        <v>2</v>
      </c>
      <c r="W10" s="51">
        <v>2</v>
      </c>
      <c r="X10" s="51">
        <v>2</v>
      </c>
      <c r="Z10" s="1">
        <v>0</v>
      </c>
      <c r="AA10" s="51">
        <v>2</v>
      </c>
      <c r="AB10" s="51">
        <v>2</v>
      </c>
      <c r="AC10" s="1">
        <v>0</v>
      </c>
      <c r="AD10" s="51">
        <v>2</v>
      </c>
      <c r="AE10" s="1">
        <v>2</v>
      </c>
      <c r="AF10">
        <v>2</v>
      </c>
      <c r="AG10" s="1">
        <v>2</v>
      </c>
      <c r="AH10" s="98">
        <v>2</v>
      </c>
      <c r="AI10" s="98">
        <v>2</v>
      </c>
      <c r="AJ10" s="98">
        <v>2</v>
      </c>
      <c r="AK10" s="98"/>
      <c r="AL10" s="1"/>
      <c r="AM10" s="1">
        <v>0</v>
      </c>
      <c r="AN10" s="98">
        <v>2</v>
      </c>
      <c r="AP10" s="1">
        <v>0</v>
      </c>
      <c r="AQ10" s="1">
        <v>2</v>
      </c>
      <c r="AR10" s="1">
        <v>0</v>
      </c>
      <c r="AS10" s="1">
        <v>2</v>
      </c>
      <c r="AT10" s="1">
        <v>2</v>
      </c>
      <c r="AU10" s="1">
        <v>2</v>
      </c>
      <c r="AW10" s="1">
        <v>0</v>
      </c>
    </row>
    <row r="11" spans="1:51" x14ac:dyDescent="0.25">
      <c r="A11" s="78" t="s">
        <v>694</v>
      </c>
      <c r="B11" s="92" t="s">
        <v>813</v>
      </c>
      <c r="C11" s="33">
        <f t="shared" si="0"/>
        <v>0.94736842105263153</v>
      </c>
      <c r="D11" s="13">
        <f t="shared" si="1"/>
        <v>1</v>
      </c>
      <c r="F11" s="51">
        <v>2</v>
      </c>
      <c r="G11" s="51">
        <v>2</v>
      </c>
      <c r="H11" s="51">
        <v>2</v>
      </c>
      <c r="I11" s="51">
        <v>2</v>
      </c>
      <c r="J11" s="51">
        <v>2</v>
      </c>
      <c r="K11" s="51">
        <v>2</v>
      </c>
      <c r="L11" s="1">
        <v>0</v>
      </c>
      <c r="M11" s="51">
        <v>2</v>
      </c>
      <c r="P11" s="32">
        <v>2</v>
      </c>
      <c r="Q11" s="32">
        <v>2</v>
      </c>
      <c r="R11" s="32">
        <v>2</v>
      </c>
      <c r="S11" s="32">
        <v>2</v>
      </c>
      <c r="T11" s="51">
        <v>2</v>
      </c>
      <c r="U11" s="51">
        <v>2</v>
      </c>
      <c r="V11" s="51">
        <v>2</v>
      </c>
      <c r="W11" s="51">
        <v>2</v>
      </c>
      <c r="X11" s="51">
        <v>2</v>
      </c>
      <c r="Z11" s="51">
        <v>2</v>
      </c>
      <c r="AA11" s="51">
        <v>2</v>
      </c>
      <c r="AB11" s="51">
        <v>2</v>
      </c>
      <c r="AC11" s="51">
        <v>2</v>
      </c>
      <c r="AD11" s="1">
        <v>0</v>
      </c>
      <c r="AE11" s="1">
        <v>2</v>
      </c>
      <c r="AF11">
        <v>2</v>
      </c>
      <c r="AG11" s="1">
        <v>2</v>
      </c>
      <c r="AH11" s="98">
        <v>2</v>
      </c>
      <c r="AI11" s="98">
        <v>2</v>
      </c>
      <c r="AJ11" s="98">
        <v>2</v>
      </c>
      <c r="AK11" s="98"/>
      <c r="AL11" s="98">
        <v>2</v>
      </c>
      <c r="AM11" s="7">
        <v>2</v>
      </c>
      <c r="AN11" s="98">
        <v>2</v>
      </c>
      <c r="AP11" s="98">
        <v>2</v>
      </c>
      <c r="AQ11" s="1">
        <v>2</v>
      </c>
      <c r="AR11" s="1">
        <v>2</v>
      </c>
      <c r="AS11" s="1">
        <v>2</v>
      </c>
      <c r="AT11" s="1">
        <v>2</v>
      </c>
      <c r="AU11" s="1">
        <v>2</v>
      </c>
      <c r="AW11" s="1">
        <v>2</v>
      </c>
    </row>
    <row r="12" spans="1:51" x14ac:dyDescent="0.25">
      <c r="A12" s="78" t="s">
        <v>695</v>
      </c>
      <c r="B12" s="92" t="s">
        <v>696</v>
      </c>
      <c r="C12" s="33">
        <f t="shared" si="0"/>
        <v>0.92361111111111116</v>
      </c>
      <c r="D12" s="13">
        <f t="shared" si="1"/>
        <v>1</v>
      </c>
      <c r="F12" s="51">
        <v>2</v>
      </c>
      <c r="H12" s="51">
        <v>2</v>
      </c>
      <c r="I12" s="51">
        <v>2</v>
      </c>
      <c r="J12" s="51">
        <v>2</v>
      </c>
      <c r="K12" s="51">
        <v>2</v>
      </c>
      <c r="L12" s="51">
        <v>2</v>
      </c>
      <c r="M12" s="51">
        <v>2</v>
      </c>
      <c r="P12" s="1"/>
      <c r="Q12" s="32">
        <v>2</v>
      </c>
      <c r="R12" s="32">
        <v>2</v>
      </c>
      <c r="S12" s="32">
        <v>2</v>
      </c>
      <c r="T12" s="51">
        <v>2</v>
      </c>
      <c r="U12" s="51">
        <v>2</v>
      </c>
      <c r="V12" s="51">
        <v>2</v>
      </c>
      <c r="W12" s="51">
        <v>2</v>
      </c>
      <c r="X12" s="51">
        <v>2</v>
      </c>
      <c r="Z12" s="51">
        <v>2</v>
      </c>
      <c r="AA12" s="1">
        <v>0</v>
      </c>
      <c r="AB12" s="51">
        <v>2</v>
      </c>
      <c r="AC12" s="51">
        <v>2</v>
      </c>
      <c r="AD12" s="51">
        <v>2</v>
      </c>
      <c r="AE12" s="1">
        <v>2</v>
      </c>
      <c r="AF12">
        <v>2</v>
      </c>
      <c r="AG12" s="1">
        <v>2</v>
      </c>
      <c r="AH12" s="98">
        <v>2</v>
      </c>
      <c r="AI12" s="98">
        <v>2</v>
      </c>
      <c r="AJ12" s="98">
        <v>2</v>
      </c>
      <c r="AK12" s="98"/>
      <c r="AL12" s="98">
        <v>2</v>
      </c>
      <c r="AM12" s="7">
        <v>2</v>
      </c>
      <c r="AN12" s="98">
        <v>2</v>
      </c>
      <c r="AP12" s="1">
        <v>0</v>
      </c>
      <c r="AQ12" s="1">
        <v>2</v>
      </c>
      <c r="AR12" s="1">
        <v>2</v>
      </c>
      <c r="AS12" s="1">
        <v>2</v>
      </c>
      <c r="AT12" s="1">
        <v>0.5</v>
      </c>
      <c r="AU12" s="1">
        <v>2</v>
      </c>
      <c r="AW12" s="1">
        <v>2</v>
      </c>
    </row>
    <row r="13" spans="1:51" x14ac:dyDescent="0.25">
      <c r="A13" s="78" t="s">
        <v>697</v>
      </c>
      <c r="B13" s="92" t="s">
        <v>698</v>
      </c>
      <c r="C13" s="33">
        <f t="shared" si="0"/>
        <v>0.73684210526315785</v>
      </c>
      <c r="D13" s="13">
        <f t="shared" si="1"/>
        <v>0.82352941176470584</v>
      </c>
      <c r="F13" s="51">
        <v>2</v>
      </c>
      <c r="G13" s="1">
        <v>0</v>
      </c>
      <c r="H13" s="1">
        <v>0</v>
      </c>
      <c r="I13" s="51">
        <v>2</v>
      </c>
      <c r="J13" s="51">
        <v>2</v>
      </c>
      <c r="K13" s="51">
        <v>2</v>
      </c>
      <c r="L13" s="51">
        <v>2</v>
      </c>
      <c r="M13" s="51">
        <v>2</v>
      </c>
      <c r="P13" s="32">
        <v>2</v>
      </c>
      <c r="Q13" s="32">
        <v>2</v>
      </c>
      <c r="R13" s="32">
        <v>2</v>
      </c>
      <c r="S13" s="1">
        <v>0</v>
      </c>
      <c r="T13" s="51">
        <v>2</v>
      </c>
      <c r="U13" s="51">
        <v>2</v>
      </c>
      <c r="V13" s="51">
        <v>2</v>
      </c>
      <c r="W13" s="51">
        <v>2</v>
      </c>
      <c r="X13" s="51">
        <v>2</v>
      </c>
      <c r="Z13" s="1">
        <v>0</v>
      </c>
      <c r="AA13" s="51">
        <v>2</v>
      </c>
      <c r="AB13" s="51">
        <v>2</v>
      </c>
      <c r="AC13" s="51">
        <v>2</v>
      </c>
      <c r="AD13" s="51">
        <v>2</v>
      </c>
      <c r="AE13" s="1">
        <v>2</v>
      </c>
      <c r="AF13" s="1">
        <v>0</v>
      </c>
      <c r="AG13" s="1">
        <v>0</v>
      </c>
      <c r="AH13" s="98">
        <v>2</v>
      </c>
      <c r="AI13" s="98">
        <v>2</v>
      </c>
      <c r="AJ13" s="1">
        <v>0</v>
      </c>
      <c r="AK13" s="1"/>
      <c r="AL13" s="98">
        <v>2</v>
      </c>
      <c r="AM13" s="7">
        <v>2</v>
      </c>
      <c r="AN13" s="98">
        <v>2</v>
      </c>
      <c r="AP13" s="98">
        <v>2</v>
      </c>
      <c r="AQ13" s="1">
        <v>2</v>
      </c>
      <c r="AR13" s="1">
        <v>2</v>
      </c>
      <c r="AS13" s="1">
        <v>0</v>
      </c>
      <c r="AT13" s="1">
        <v>0</v>
      </c>
      <c r="AU13" s="1">
        <v>2</v>
      </c>
      <c r="AW13" s="1">
        <v>0</v>
      </c>
    </row>
    <row r="14" spans="1:51" x14ac:dyDescent="0.25">
      <c r="A14" s="78" t="s">
        <v>699</v>
      </c>
      <c r="B14" s="92" t="s">
        <v>622</v>
      </c>
      <c r="C14" s="33">
        <f t="shared" si="0"/>
        <v>0.98684210526315785</v>
      </c>
      <c r="D14" s="13">
        <f t="shared" si="1"/>
        <v>1</v>
      </c>
      <c r="F14" s="51">
        <v>2</v>
      </c>
      <c r="G14" s="51">
        <v>2</v>
      </c>
      <c r="H14" s="51">
        <v>2</v>
      </c>
      <c r="I14" s="51">
        <v>2</v>
      </c>
      <c r="J14" s="51">
        <v>2</v>
      </c>
      <c r="K14" s="51">
        <v>2</v>
      </c>
      <c r="L14" s="51">
        <v>2</v>
      </c>
      <c r="M14" s="51">
        <v>2</v>
      </c>
      <c r="P14" s="32">
        <v>2</v>
      </c>
      <c r="Q14" s="32">
        <v>2</v>
      </c>
      <c r="R14" s="32">
        <v>2</v>
      </c>
      <c r="S14" s="32">
        <v>2</v>
      </c>
      <c r="T14" s="51">
        <v>2</v>
      </c>
      <c r="U14" s="51">
        <v>2</v>
      </c>
      <c r="V14" s="51">
        <v>2</v>
      </c>
      <c r="W14" s="51">
        <v>2</v>
      </c>
      <c r="X14" s="51">
        <v>2</v>
      </c>
      <c r="Z14" s="51">
        <v>2</v>
      </c>
      <c r="AA14" s="51">
        <v>2</v>
      </c>
      <c r="AB14" s="51">
        <v>2</v>
      </c>
      <c r="AC14" s="51">
        <v>2</v>
      </c>
      <c r="AD14" s="51">
        <v>2</v>
      </c>
      <c r="AE14" s="1">
        <v>2</v>
      </c>
      <c r="AF14">
        <v>2</v>
      </c>
      <c r="AG14" s="1">
        <v>2</v>
      </c>
      <c r="AH14" s="98">
        <v>1</v>
      </c>
      <c r="AI14" s="98">
        <v>2</v>
      </c>
      <c r="AJ14" s="98">
        <v>2</v>
      </c>
      <c r="AK14" s="98"/>
      <c r="AL14" s="98">
        <v>2</v>
      </c>
      <c r="AM14" s="7">
        <v>2</v>
      </c>
      <c r="AN14" s="98">
        <v>2</v>
      </c>
      <c r="AP14" s="98">
        <v>2</v>
      </c>
      <c r="AQ14" s="1">
        <v>2</v>
      </c>
      <c r="AR14" s="1">
        <v>2</v>
      </c>
      <c r="AS14" s="1">
        <v>2</v>
      </c>
      <c r="AT14" s="1">
        <v>2</v>
      </c>
      <c r="AU14" s="1">
        <v>2</v>
      </c>
      <c r="AW14" s="1">
        <v>2</v>
      </c>
    </row>
    <row r="15" spans="1:51" s="93" customFormat="1" x14ac:dyDescent="0.25">
      <c r="A15" s="93" t="s">
        <v>833</v>
      </c>
      <c r="B15" s="93" t="s">
        <v>173</v>
      </c>
      <c r="I15" s="93">
        <v>2</v>
      </c>
      <c r="J15" s="93">
        <v>0</v>
      </c>
      <c r="K15" s="93">
        <v>1.5</v>
      </c>
      <c r="L15" s="93">
        <v>2</v>
      </c>
      <c r="M15" s="93">
        <v>0</v>
      </c>
      <c r="T15" s="100"/>
    </row>
    <row r="16" spans="1:51" x14ac:dyDescent="0.25">
      <c r="A16" s="78" t="s">
        <v>700</v>
      </c>
      <c r="B16" s="92" t="s">
        <v>701</v>
      </c>
      <c r="C16" s="33">
        <f t="shared" ref="C16:C29" si="2">SUM(F16:AY16)/(COUNT(F16:AY16)*$D$1)</f>
        <v>0.91447368421052633</v>
      </c>
      <c r="D16" s="13">
        <f t="shared" ref="D16:D29" si="3">(SUM(F16:AY16)-SMALL(F16:AY16,1)-SMALL(F16:AY16,2)-SMALL(F16:AY16,3)-SMALL(F16:AY16,4))/((COUNT(F16:AY16)-$D$2)*2)</f>
        <v>1</v>
      </c>
      <c r="F16" s="51">
        <v>2</v>
      </c>
      <c r="G16" s="51">
        <v>2</v>
      </c>
      <c r="H16" s="51">
        <v>2</v>
      </c>
      <c r="I16" s="51">
        <v>2</v>
      </c>
      <c r="J16" s="51">
        <v>2</v>
      </c>
      <c r="K16" s="51">
        <v>2</v>
      </c>
      <c r="L16" s="51">
        <v>2</v>
      </c>
      <c r="M16" s="51">
        <v>2</v>
      </c>
      <c r="P16" s="32">
        <v>2</v>
      </c>
      <c r="Q16" s="32">
        <v>1.5</v>
      </c>
      <c r="R16" s="32">
        <v>2</v>
      </c>
      <c r="S16" s="32">
        <v>2</v>
      </c>
      <c r="T16" s="51">
        <v>2</v>
      </c>
      <c r="U16" s="51">
        <v>2</v>
      </c>
      <c r="V16" s="51">
        <v>2</v>
      </c>
      <c r="W16" s="51">
        <v>2</v>
      </c>
      <c r="X16" s="51">
        <v>2</v>
      </c>
      <c r="Z16" s="51">
        <v>2</v>
      </c>
      <c r="AA16" s="51">
        <v>2</v>
      </c>
      <c r="AB16" s="51">
        <v>2</v>
      </c>
      <c r="AC16" s="1">
        <v>0</v>
      </c>
      <c r="AD16" s="51">
        <v>2</v>
      </c>
      <c r="AE16" s="1">
        <v>2</v>
      </c>
      <c r="AF16">
        <v>2</v>
      </c>
      <c r="AG16" s="1">
        <v>0</v>
      </c>
      <c r="AH16" s="98">
        <v>2</v>
      </c>
      <c r="AI16" s="98">
        <v>2</v>
      </c>
      <c r="AJ16" s="1">
        <v>0</v>
      </c>
      <c r="AK16" s="1"/>
      <c r="AL16" s="98">
        <v>2</v>
      </c>
      <c r="AM16" s="7">
        <v>2</v>
      </c>
      <c r="AN16" s="98">
        <v>2</v>
      </c>
      <c r="AP16" s="98">
        <v>2</v>
      </c>
      <c r="AQ16" s="1">
        <v>2</v>
      </c>
      <c r="AR16" s="1">
        <v>2</v>
      </c>
      <c r="AS16" s="1">
        <v>2</v>
      </c>
      <c r="AT16" s="1">
        <v>2</v>
      </c>
      <c r="AU16" s="1">
        <v>2</v>
      </c>
      <c r="AW16" s="1">
        <v>2</v>
      </c>
    </row>
    <row r="17" spans="1:49" x14ac:dyDescent="0.25">
      <c r="A17" s="78" t="s">
        <v>702</v>
      </c>
      <c r="B17" s="92" t="s">
        <v>703</v>
      </c>
      <c r="C17" s="33">
        <f t="shared" si="2"/>
        <v>1</v>
      </c>
      <c r="D17" s="13">
        <f t="shared" si="3"/>
        <v>1</v>
      </c>
      <c r="F17" s="51">
        <v>2</v>
      </c>
      <c r="G17" s="51">
        <v>2</v>
      </c>
      <c r="H17" s="51">
        <v>2</v>
      </c>
      <c r="I17" s="51">
        <v>2</v>
      </c>
      <c r="J17" s="51">
        <v>2</v>
      </c>
      <c r="K17" s="51">
        <v>2</v>
      </c>
      <c r="L17" s="51">
        <v>2</v>
      </c>
      <c r="M17" s="51">
        <v>2</v>
      </c>
      <c r="P17" s="32">
        <v>2</v>
      </c>
      <c r="Q17" s="32">
        <v>2</v>
      </c>
      <c r="R17" s="32">
        <v>2</v>
      </c>
      <c r="S17" s="32">
        <v>2</v>
      </c>
      <c r="T17" s="51">
        <v>2</v>
      </c>
      <c r="U17" s="51">
        <v>2</v>
      </c>
      <c r="V17" s="51">
        <v>2</v>
      </c>
      <c r="W17" s="51">
        <v>2</v>
      </c>
      <c r="X17" s="51">
        <v>2</v>
      </c>
      <c r="Z17" s="51">
        <v>2</v>
      </c>
      <c r="AA17" s="51">
        <v>2</v>
      </c>
      <c r="AB17" s="51">
        <v>2</v>
      </c>
      <c r="AC17" s="51">
        <v>2</v>
      </c>
      <c r="AD17" s="51">
        <v>2</v>
      </c>
      <c r="AE17" s="1">
        <v>2</v>
      </c>
      <c r="AF17">
        <v>2</v>
      </c>
      <c r="AG17" s="1">
        <v>2</v>
      </c>
      <c r="AH17" s="98">
        <v>2</v>
      </c>
      <c r="AI17" s="98">
        <v>2</v>
      </c>
      <c r="AJ17" s="98">
        <v>2</v>
      </c>
      <c r="AK17" s="98"/>
      <c r="AL17" s="98">
        <v>2</v>
      </c>
      <c r="AM17" s="7">
        <v>2</v>
      </c>
      <c r="AN17" s="98">
        <v>2</v>
      </c>
      <c r="AP17" s="98">
        <v>2</v>
      </c>
      <c r="AQ17" s="1">
        <v>2</v>
      </c>
      <c r="AR17" s="1">
        <v>2</v>
      </c>
      <c r="AS17" s="1">
        <v>2</v>
      </c>
      <c r="AT17" s="1">
        <v>2</v>
      </c>
      <c r="AU17" s="1">
        <v>2</v>
      </c>
      <c r="AW17" s="1">
        <v>2</v>
      </c>
    </row>
    <row r="18" spans="1:49" x14ac:dyDescent="0.25">
      <c r="A18" s="78" t="s">
        <v>704</v>
      </c>
      <c r="B18" s="92" t="s">
        <v>531</v>
      </c>
      <c r="C18" s="33">
        <f t="shared" si="2"/>
        <v>0.86842105263157898</v>
      </c>
      <c r="D18" s="13">
        <f t="shared" si="3"/>
        <v>0.97058823529411764</v>
      </c>
      <c r="F18" s="51">
        <v>2</v>
      </c>
      <c r="G18" s="51">
        <v>2</v>
      </c>
      <c r="H18" s="51">
        <v>2</v>
      </c>
      <c r="I18" s="51">
        <v>2</v>
      </c>
      <c r="J18" s="51">
        <v>2</v>
      </c>
      <c r="K18" s="51">
        <v>2</v>
      </c>
      <c r="L18" s="51">
        <v>2</v>
      </c>
      <c r="M18" s="51">
        <v>2</v>
      </c>
      <c r="P18" s="32">
        <v>2</v>
      </c>
      <c r="Q18" s="32">
        <v>2</v>
      </c>
      <c r="R18" s="32">
        <v>2</v>
      </c>
      <c r="S18" s="32">
        <v>2</v>
      </c>
      <c r="T18" s="51">
        <v>2</v>
      </c>
      <c r="U18" s="51">
        <v>2</v>
      </c>
      <c r="V18" s="51">
        <v>2</v>
      </c>
      <c r="W18" s="51">
        <v>2</v>
      </c>
      <c r="X18" s="51">
        <v>2</v>
      </c>
      <c r="Z18" s="1">
        <v>0</v>
      </c>
      <c r="AA18" s="51">
        <v>2</v>
      </c>
      <c r="AB18" s="51">
        <v>2</v>
      </c>
      <c r="AC18" s="1">
        <v>0</v>
      </c>
      <c r="AD18" s="51">
        <v>2</v>
      </c>
      <c r="AE18" s="1">
        <v>2</v>
      </c>
      <c r="AF18">
        <v>2</v>
      </c>
      <c r="AG18" s="1">
        <v>2</v>
      </c>
      <c r="AH18" s="98">
        <v>2</v>
      </c>
      <c r="AI18" s="98">
        <v>2</v>
      </c>
      <c r="AJ18" s="1">
        <v>0</v>
      </c>
      <c r="AK18" s="1"/>
      <c r="AL18" s="98">
        <v>2</v>
      </c>
      <c r="AM18" s="7">
        <v>2</v>
      </c>
      <c r="AN18" s="98">
        <v>2</v>
      </c>
      <c r="AP18" s="1">
        <v>0</v>
      </c>
      <c r="AQ18" s="1">
        <v>2</v>
      </c>
      <c r="AR18" s="1">
        <v>2</v>
      </c>
      <c r="AS18" s="1">
        <v>1.5</v>
      </c>
      <c r="AT18" s="1">
        <v>2</v>
      </c>
      <c r="AU18" s="1">
        <v>2</v>
      </c>
      <c r="AW18" s="1">
        <v>0.5</v>
      </c>
    </row>
    <row r="19" spans="1:49" x14ac:dyDescent="0.25">
      <c r="A19" s="78" t="s">
        <v>705</v>
      </c>
      <c r="B19" s="92" t="s">
        <v>706</v>
      </c>
      <c r="C19" s="33">
        <f t="shared" si="2"/>
        <v>0.83783783783783783</v>
      </c>
      <c r="D19" s="13">
        <f t="shared" si="3"/>
        <v>0.93939393939393945</v>
      </c>
      <c r="F19" s="51">
        <v>2</v>
      </c>
      <c r="H19" s="51">
        <v>2</v>
      </c>
      <c r="I19" s="51">
        <v>2</v>
      </c>
      <c r="J19" s="51">
        <v>2</v>
      </c>
      <c r="K19" s="51">
        <v>2</v>
      </c>
      <c r="L19" s="51">
        <v>2</v>
      </c>
      <c r="M19" s="51">
        <v>2</v>
      </c>
      <c r="P19" s="32">
        <v>2</v>
      </c>
      <c r="Q19" s="32">
        <v>2</v>
      </c>
      <c r="R19" s="32">
        <v>2</v>
      </c>
      <c r="S19" s="1">
        <v>0</v>
      </c>
      <c r="T19" s="51">
        <v>2</v>
      </c>
      <c r="U19" s="51">
        <v>2</v>
      </c>
      <c r="V19" s="51">
        <v>2</v>
      </c>
      <c r="W19" s="51">
        <v>2</v>
      </c>
      <c r="X19" s="51">
        <v>2</v>
      </c>
      <c r="Z19" s="51">
        <v>2</v>
      </c>
      <c r="AA19" s="51">
        <v>2</v>
      </c>
      <c r="AB19" s="51">
        <v>2</v>
      </c>
      <c r="AC19" s="51">
        <v>2</v>
      </c>
      <c r="AD19" s="51">
        <v>2</v>
      </c>
      <c r="AE19" s="1">
        <v>0</v>
      </c>
      <c r="AF19">
        <v>0</v>
      </c>
      <c r="AG19" s="1">
        <v>0</v>
      </c>
      <c r="AH19" s="98">
        <v>2</v>
      </c>
      <c r="AI19" s="98">
        <v>2</v>
      </c>
      <c r="AJ19" s="98">
        <v>2</v>
      </c>
      <c r="AK19" s="98"/>
      <c r="AL19" s="98">
        <v>2</v>
      </c>
      <c r="AM19" s="1">
        <v>0</v>
      </c>
      <c r="AN19" s="98">
        <v>2</v>
      </c>
      <c r="AP19" s="98">
        <v>2</v>
      </c>
      <c r="AQ19" s="1">
        <v>2</v>
      </c>
      <c r="AR19" s="1">
        <v>2</v>
      </c>
      <c r="AS19" s="1">
        <v>2</v>
      </c>
      <c r="AT19" s="1">
        <v>2</v>
      </c>
      <c r="AU19" s="1">
        <v>2</v>
      </c>
      <c r="AW19" s="1">
        <v>0</v>
      </c>
    </row>
    <row r="20" spans="1:49" x14ac:dyDescent="0.25">
      <c r="A20" s="78" t="s">
        <v>119</v>
      </c>
      <c r="B20" s="92" t="s">
        <v>667</v>
      </c>
      <c r="C20" s="33">
        <f t="shared" si="2"/>
        <v>0.86842105263157898</v>
      </c>
      <c r="D20" s="13">
        <f t="shared" si="3"/>
        <v>0.97058823529411764</v>
      </c>
      <c r="F20" s="51">
        <v>2</v>
      </c>
      <c r="G20" s="51">
        <v>2</v>
      </c>
      <c r="H20" s="51">
        <v>2</v>
      </c>
      <c r="I20" s="51">
        <v>2</v>
      </c>
      <c r="J20" s="51">
        <v>2</v>
      </c>
      <c r="K20" s="51">
        <v>2</v>
      </c>
      <c r="L20" s="51">
        <v>2</v>
      </c>
      <c r="M20" s="51">
        <v>2</v>
      </c>
      <c r="P20" s="32">
        <v>2</v>
      </c>
      <c r="Q20" s="32">
        <v>2</v>
      </c>
      <c r="R20" s="32">
        <v>2</v>
      </c>
      <c r="S20" s="32">
        <v>2</v>
      </c>
      <c r="T20" s="51">
        <v>2</v>
      </c>
      <c r="U20" s="51">
        <v>2</v>
      </c>
      <c r="V20" s="51">
        <v>2</v>
      </c>
      <c r="W20" s="51">
        <v>2</v>
      </c>
      <c r="X20" s="1">
        <v>0</v>
      </c>
      <c r="Z20" s="51">
        <v>2</v>
      </c>
      <c r="AA20" s="51">
        <v>2</v>
      </c>
      <c r="AB20" s="51">
        <v>2</v>
      </c>
      <c r="AC20" s="1">
        <v>0</v>
      </c>
      <c r="AD20" s="51">
        <v>2</v>
      </c>
      <c r="AE20" s="1">
        <v>2</v>
      </c>
      <c r="AF20">
        <v>2</v>
      </c>
      <c r="AG20" s="1">
        <v>2</v>
      </c>
      <c r="AH20" s="98">
        <v>2</v>
      </c>
      <c r="AI20" s="98">
        <v>2</v>
      </c>
      <c r="AJ20" s="1">
        <v>0</v>
      </c>
      <c r="AK20" s="1"/>
      <c r="AL20" s="1">
        <v>0</v>
      </c>
      <c r="AM20" s="7">
        <v>2</v>
      </c>
      <c r="AN20" s="98">
        <v>2</v>
      </c>
      <c r="AP20" s="98">
        <v>2</v>
      </c>
      <c r="AQ20" s="1">
        <v>2</v>
      </c>
      <c r="AR20" s="1">
        <v>2</v>
      </c>
      <c r="AS20" s="1">
        <v>1.5</v>
      </c>
      <c r="AT20" s="1">
        <v>2</v>
      </c>
      <c r="AU20" s="1">
        <v>2</v>
      </c>
      <c r="AW20" s="1">
        <v>0.5</v>
      </c>
    </row>
    <row r="21" spans="1:49" x14ac:dyDescent="0.25">
      <c r="A21" s="78" t="s">
        <v>707</v>
      </c>
      <c r="B21" s="92" t="s">
        <v>667</v>
      </c>
      <c r="C21" s="33">
        <f t="shared" si="2"/>
        <v>0.94736842105263153</v>
      </c>
      <c r="D21" s="13">
        <f t="shared" si="3"/>
        <v>1</v>
      </c>
      <c r="F21" s="51">
        <v>2</v>
      </c>
      <c r="G21" s="51">
        <v>2</v>
      </c>
      <c r="H21" s="51">
        <v>2</v>
      </c>
      <c r="I21" s="51">
        <v>2</v>
      </c>
      <c r="J21" s="51">
        <v>2</v>
      </c>
      <c r="K21" s="51">
        <v>2</v>
      </c>
      <c r="L21" s="51">
        <v>2</v>
      </c>
      <c r="M21" s="51">
        <v>2</v>
      </c>
      <c r="P21" s="32">
        <v>2</v>
      </c>
      <c r="Q21" s="32">
        <v>2</v>
      </c>
      <c r="R21" s="32">
        <v>2</v>
      </c>
      <c r="S21" s="32">
        <v>2</v>
      </c>
      <c r="T21" s="51">
        <v>2</v>
      </c>
      <c r="U21" s="51">
        <v>2</v>
      </c>
      <c r="V21" s="51">
        <v>2</v>
      </c>
      <c r="W21" s="51">
        <v>2</v>
      </c>
      <c r="X21" s="51">
        <v>2</v>
      </c>
      <c r="Z21" s="51">
        <v>2</v>
      </c>
      <c r="AA21" s="51">
        <v>2</v>
      </c>
      <c r="AB21" s="51">
        <v>2</v>
      </c>
      <c r="AC21" s="51">
        <v>2</v>
      </c>
      <c r="AD21" s="51">
        <v>2</v>
      </c>
      <c r="AE21" s="1">
        <v>2</v>
      </c>
      <c r="AF21">
        <v>2</v>
      </c>
      <c r="AG21" s="1">
        <v>2</v>
      </c>
      <c r="AH21" s="98">
        <v>2</v>
      </c>
      <c r="AI21" s="98">
        <v>2</v>
      </c>
      <c r="AJ21" s="98">
        <v>2</v>
      </c>
      <c r="AK21" s="98"/>
      <c r="AL21" s="98">
        <v>2</v>
      </c>
      <c r="AM21" s="7">
        <v>2</v>
      </c>
      <c r="AN21" s="98">
        <v>2</v>
      </c>
      <c r="AP21" s="1">
        <v>0</v>
      </c>
      <c r="AQ21" s="1">
        <v>2</v>
      </c>
      <c r="AR21" s="1">
        <v>0</v>
      </c>
      <c r="AS21" s="1">
        <v>2</v>
      </c>
      <c r="AT21" s="1">
        <v>2</v>
      </c>
      <c r="AU21" s="1">
        <v>2</v>
      </c>
      <c r="AW21" s="1">
        <v>2</v>
      </c>
    </row>
    <row r="22" spans="1:49" x14ac:dyDescent="0.25">
      <c r="A22" s="78" t="s">
        <v>834</v>
      </c>
      <c r="B22" s="92" t="s">
        <v>835</v>
      </c>
      <c r="C22" s="33">
        <f t="shared" si="2"/>
        <v>0.6428571428571429</v>
      </c>
      <c r="D22" s="13">
        <f t="shared" si="3"/>
        <v>0.9</v>
      </c>
      <c r="F22" s="51"/>
      <c r="G22" s="51"/>
      <c r="H22" s="51"/>
      <c r="I22" s="51"/>
      <c r="J22" s="51">
        <v>2</v>
      </c>
      <c r="K22" s="51"/>
      <c r="L22" s="51"/>
      <c r="M22" s="51">
        <v>2</v>
      </c>
      <c r="P22" s="32">
        <v>2</v>
      </c>
      <c r="Q22" s="32"/>
      <c r="R22" s="32"/>
      <c r="S22" s="1">
        <v>0</v>
      </c>
      <c r="T22" s="51"/>
      <c r="U22" s="51"/>
      <c r="V22" s="51">
        <v>2</v>
      </c>
      <c r="W22" s="51"/>
      <c r="X22" s="1"/>
      <c r="Z22" s="51">
        <v>2</v>
      </c>
      <c r="AA22" s="51"/>
      <c r="AB22" s="51"/>
      <c r="AC22" s="1"/>
      <c r="AD22" s="51">
        <v>2</v>
      </c>
      <c r="AE22" s="1"/>
      <c r="AF22" s="1"/>
      <c r="AG22" s="1"/>
      <c r="AH22" s="1">
        <v>0</v>
      </c>
      <c r="AI22" s="1">
        <v>0</v>
      </c>
      <c r="AJ22" s="1">
        <v>0</v>
      </c>
      <c r="AK22" s="1"/>
      <c r="AL22" s="98">
        <v>2</v>
      </c>
      <c r="AN22" s="98">
        <v>2</v>
      </c>
      <c r="AS22" s="1">
        <v>2</v>
      </c>
      <c r="AT22" s="1"/>
      <c r="AU22" s="1"/>
      <c r="AW22" s="1">
        <v>0</v>
      </c>
    </row>
    <row r="23" spans="1:49" x14ac:dyDescent="0.25">
      <c r="A23" s="78" t="s">
        <v>708</v>
      </c>
      <c r="B23" s="92" t="s">
        <v>734</v>
      </c>
      <c r="C23" s="33">
        <f t="shared" si="2"/>
        <v>0.91666666666666663</v>
      </c>
      <c r="D23" s="13">
        <f t="shared" si="3"/>
        <v>1</v>
      </c>
      <c r="F23" s="51">
        <v>2</v>
      </c>
      <c r="H23" s="51">
        <v>2</v>
      </c>
      <c r="I23" s="51">
        <v>2</v>
      </c>
      <c r="J23" s="51">
        <v>2</v>
      </c>
      <c r="K23" s="51">
        <v>2</v>
      </c>
      <c r="L23" s="51">
        <v>2</v>
      </c>
      <c r="M23" s="51">
        <v>2</v>
      </c>
      <c r="P23" s="1"/>
      <c r="Q23" s="32">
        <v>2</v>
      </c>
      <c r="R23" s="32">
        <v>2</v>
      </c>
      <c r="S23" s="1">
        <v>2</v>
      </c>
      <c r="T23" s="51">
        <v>2</v>
      </c>
      <c r="U23" s="51">
        <v>2</v>
      </c>
      <c r="V23" s="51">
        <v>2</v>
      </c>
      <c r="W23" s="51">
        <v>2</v>
      </c>
      <c r="X23" s="1">
        <v>0</v>
      </c>
      <c r="Z23" s="51">
        <v>2</v>
      </c>
      <c r="AA23" s="51">
        <v>2</v>
      </c>
      <c r="AB23" s="51">
        <v>2</v>
      </c>
      <c r="AC23" s="51">
        <v>2</v>
      </c>
      <c r="AD23" s="51">
        <v>2</v>
      </c>
      <c r="AE23" s="1">
        <v>2</v>
      </c>
      <c r="AF23">
        <v>2</v>
      </c>
      <c r="AG23" s="1">
        <v>2</v>
      </c>
      <c r="AH23" s="98">
        <v>2</v>
      </c>
      <c r="AI23" s="98">
        <v>0</v>
      </c>
      <c r="AJ23" s="98">
        <v>2</v>
      </c>
      <c r="AK23" s="98"/>
      <c r="AL23" s="98">
        <v>2</v>
      </c>
      <c r="AM23" s="7">
        <v>2</v>
      </c>
      <c r="AN23" s="98">
        <v>2</v>
      </c>
      <c r="AP23" s="98">
        <v>2</v>
      </c>
      <c r="AQ23" s="1">
        <v>2</v>
      </c>
      <c r="AR23" s="1">
        <v>1</v>
      </c>
      <c r="AS23" s="1">
        <v>2</v>
      </c>
      <c r="AT23" s="1">
        <v>1</v>
      </c>
      <c r="AU23" s="1">
        <v>2</v>
      </c>
      <c r="AW23" s="1">
        <v>2</v>
      </c>
    </row>
    <row r="24" spans="1:49" x14ac:dyDescent="0.25">
      <c r="A24" s="78" t="s">
        <v>708</v>
      </c>
      <c r="B24" s="92" t="s">
        <v>709</v>
      </c>
      <c r="C24" s="33">
        <f t="shared" si="2"/>
        <v>0.55405405405405406</v>
      </c>
      <c r="D24" s="13">
        <f t="shared" si="3"/>
        <v>0.62121212121212122</v>
      </c>
      <c r="F24" s="51">
        <v>2</v>
      </c>
      <c r="G24" s="51">
        <v>2</v>
      </c>
      <c r="H24" s="51">
        <v>2</v>
      </c>
      <c r="I24" s="1">
        <v>0</v>
      </c>
      <c r="J24" s="1">
        <v>0</v>
      </c>
      <c r="K24" s="1">
        <v>0</v>
      </c>
      <c r="L24" s="51">
        <v>2</v>
      </c>
      <c r="M24" s="1">
        <v>0</v>
      </c>
      <c r="P24" s="32">
        <v>2</v>
      </c>
      <c r="Q24" s="1">
        <v>0</v>
      </c>
      <c r="R24" s="1">
        <v>0</v>
      </c>
      <c r="S24" s="1">
        <v>0</v>
      </c>
      <c r="T24" s="98">
        <v>0</v>
      </c>
      <c r="U24" s="51">
        <v>2</v>
      </c>
      <c r="V24" s="51">
        <v>2</v>
      </c>
      <c r="W24" s="51">
        <v>2</v>
      </c>
      <c r="X24" s="51">
        <v>2</v>
      </c>
      <c r="Z24" s="51">
        <v>2</v>
      </c>
      <c r="AA24" s="51">
        <v>2</v>
      </c>
      <c r="AB24" s="51">
        <v>2</v>
      </c>
      <c r="AC24" s="51">
        <v>2</v>
      </c>
      <c r="AD24" s="1">
        <v>0</v>
      </c>
      <c r="AE24" s="1">
        <v>0</v>
      </c>
      <c r="AF24">
        <v>1</v>
      </c>
      <c r="AG24" s="1">
        <v>0</v>
      </c>
      <c r="AH24" s="1">
        <v>0</v>
      </c>
      <c r="AI24" s="98">
        <v>2</v>
      </c>
      <c r="AJ24" s="1">
        <v>0</v>
      </c>
      <c r="AK24" s="1"/>
      <c r="AL24" s="98">
        <v>2</v>
      </c>
      <c r="AM24" s="7">
        <v>2</v>
      </c>
      <c r="AN24" s="98">
        <v>2</v>
      </c>
      <c r="AP24" s="98">
        <v>2</v>
      </c>
      <c r="AQ24" s="1">
        <v>2</v>
      </c>
      <c r="AR24" s="1">
        <v>2</v>
      </c>
      <c r="AS24" s="1">
        <v>0</v>
      </c>
      <c r="AT24" s="1">
        <v>0</v>
      </c>
      <c r="AU24" s="1">
        <v>0</v>
      </c>
    </row>
    <row r="25" spans="1:49" s="93" customFormat="1" x14ac:dyDescent="0.25">
      <c r="A25" s="93" t="s">
        <v>710</v>
      </c>
      <c r="B25" s="93" t="s">
        <v>504</v>
      </c>
      <c r="F25" s="93">
        <v>2</v>
      </c>
      <c r="G25" s="93">
        <v>2</v>
      </c>
      <c r="H25" s="93">
        <v>2</v>
      </c>
      <c r="I25" s="93">
        <v>2</v>
      </c>
      <c r="J25" s="93">
        <v>2</v>
      </c>
      <c r="K25" s="93">
        <v>2</v>
      </c>
      <c r="L25" s="93">
        <v>2</v>
      </c>
      <c r="M25" s="93">
        <v>2</v>
      </c>
      <c r="P25" s="93">
        <v>2</v>
      </c>
      <c r="Q25" s="93">
        <v>0</v>
      </c>
      <c r="R25" s="93">
        <v>2</v>
      </c>
      <c r="S25" s="93">
        <v>0.5</v>
      </c>
      <c r="T25" s="93">
        <v>0</v>
      </c>
      <c r="U25" s="93">
        <v>2</v>
      </c>
      <c r="V25" s="93">
        <v>0</v>
      </c>
      <c r="W25" s="93">
        <v>0</v>
      </c>
      <c r="X25" s="93">
        <v>2</v>
      </c>
      <c r="Z25" s="93">
        <v>2</v>
      </c>
      <c r="AA25" s="93">
        <v>2</v>
      </c>
      <c r="AB25" s="93">
        <v>0</v>
      </c>
      <c r="AC25" s="93">
        <v>0</v>
      </c>
      <c r="AD25" s="93">
        <v>0</v>
      </c>
      <c r="AE25" s="93">
        <v>0</v>
      </c>
      <c r="AF25" s="93">
        <v>0</v>
      </c>
      <c r="AG25" s="93">
        <v>0</v>
      </c>
    </row>
    <row r="26" spans="1:49" x14ac:dyDescent="0.25">
      <c r="A26" s="78" t="s">
        <v>491</v>
      </c>
      <c r="B26" s="92" t="s">
        <v>217</v>
      </c>
      <c r="C26" s="33">
        <f t="shared" si="2"/>
        <v>0.96052631578947367</v>
      </c>
      <c r="D26" s="13">
        <f t="shared" si="3"/>
        <v>1</v>
      </c>
      <c r="F26" s="51">
        <v>2</v>
      </c>
      <c r="G26" s="51">
        <v>2</v>
      </c>
      <c r="H26" s="51">
        <v>2</v>
      </c>
      <c r="I26" s="51">
        <v>2</v>
      </c>
      <c r="J26" s="51">
        <v>2</v>
      </c>
      <c r="K26" s="51">
        <v>2</v>
      </c>
      <c r="L26" s="51">
        <v>2</v>
      </c>
      <c r="M26" s="51">
        <v>2</v>
      </c>
      <c r="P26" s="32">
        <v>2</v>
      </c>
      <c r="Q26" s="32">
        <v>2</v>
      </c>
      <c r="R26" s="32">
        <v>2</v>
      </c>
      <c r="S26" s="32">
        <v>2</v>
      </c>
      <c r="T26" s="51">
        <v>2</v>
      </c>
      <c r="U26" s="51">
        <v>2</v>
      </c>
      <c r="V26" s="51">
        <v>2</v>
      </c>
      <c r="W26" s="51">
        <v>2</v>
      </c>
      <c r="X26" s="51">
        <v>2</v>
      </c>
      <c r="Z26" s="51">
        <v>2</v>
      </c>
      <c r="AA26" s="51">
        <v>2</v>
      </c>
      <c r="AB26" s="51">
        <v>2</v>
      </c>
      <c r="AC26" s="1">
        <v>2</v>
      </c>
      <c r="AD26" s="1">
        <v>0</v>
      </c>
      <c r="AE26" s="1">
        <v>2</v>
      </c>
      <c r="AF26">
        <v>2</v>
      </c>
      <c r="AG26" s="1">
        <v>2</v>
      </c>
      <c r="AH26" s="98">
        <v>2</v>
      </c>
      <c r="AI26" s="98">
        <v>2</v>
      </c>
      <c r="AJ26" s="98">
        <v>2</v>
      </c>
      <c r="AK26" s="98"/>
      <c r="AL26" s="98">
        <v>2</v>
      </c>
      <c r="AM26" s="7">
        <v>2</v>
      </c>
      <c r="AN26" s="98">
        <v>2</v>
      </c>
      <c r="AP26" s="98">
        <v>2</v>
      </c>
      <c r="AQ26" s="1">
        <v>2</v>
      </c>
      <c r="AR26" s="1">
        <v>2</v>
      </c>
      <c r="AS26" s="1">
        <v>2</v>
      </c>
      <c r="AT26" s="1">
        <v>1</v>
      </c>
      <c r="AU26" s="1">
        <v>2</v>
      </c>
      <c r="AW26" s="1">
        <v>2</v>
      </c>
    </row>
    <row r="27" spans="1:49" x14ac:dyDescent="0.25">
      <c r="A27" s="78" t="s">
        <v>711</v>
      </c>
      <c r="B27" s="92" t="s">
        <v>712</v>
      </c>
      <c r="C27" s="33">
        <f t="shared" si="2"/>
        <v>0.97368421052631582</v>
      </c>
      <c r="D27" s="13">
        <f t="shared" si="3"/>
        <v>1</v>
      </c>
      <c r="F27" s="51">
        <v>2</v>
      </c>
      <c r="G27" s="51">
        <v>2</v>
      </c>
      <c r="H27" s="51">
        <v>2</v>
      </c>
      <c r="I27" s="51">
        <v>2</v>
      </c>
      <c r="J27" s="51">
        <v>2</v>
      </c>
      <c r="K27" s="51">
        <v>2</v>
      </c>
      <c r="L27" s="51">
        <v>2</v>
      </c>
      <c r="M27" s="51">
        <v>2</v>
      </c>
      <c r="P27" s="32">
        <v>2</v>
      </c>
      <c r="Q27" s="32">
        <v>2</v>
      </c>
      <c r="R27" s="32">
        <v>2</v>
      </c>
      <c r="S27" s="32">
        <v>2</v>
      </c>
      <c r="T27" s="51">
        <v>2</v>
      </c>
      <c r="U27" s="51">
        <v>2</v>
      </c>
      <c r="V27" s="51">
        <v>2</v>
      </c>
      <c r="W27" s="51">
        <v>2</v>
      </c>
      <c r="X27" s="51">
        <v>2</v>
      </c>
      <c r="Z27" s="51">
        <v>2</v>
      </c>
      <c r="AA27" s="51">
        <v>2</v>
      </c>
      <c r="AB27" s="51">
        <v>2</v>
      </c>
      <c r="AC27" s="51">
        <v>2</v>
      </c>
      <c r="AD27" s="51">
        <v>2</v>
      </c>
      <c r="AE27" s="1">
        <v>2</v>
      </c>
      <c r="AF27">
        <v>2</v>
      </c>
      <c r="AG27" s="1">
        <v>2</v>
      </c>
      <c r="AH27" s="98">
        <v>2</v>
      </c>
      <c r="AI27" s="98">
        <v>2</v>
      </c>
      <c r="AJ27" s="1">
        <v>0</v>
      </c>
      <c r="AK27" s="1"/>
      <c r="AL27" s="98">
        <v>2</v>
      </c>
      <c r="AM27" s="7">
        <v>2</v>
      </c>
      <c r="AN27" s="98">
        <v>2</v>
      </c>
      <c r="AP27" s="98">
        <v>2</v>
      </c>
      <c r="AQ27" s="1">
        <v>2</v>
      </c>
      <c r="AR27" s="1">
        <v>2</v>
      </c>
      <c r="AS27" s="1">
        <v>2</v>
      </c>
      <c r="AT27" s="1">
        <v>2</v>
      </c>
      <c r="AU27" s="1">
        <v>2</v>
      </c>
      <c r="AW27" s="1">
        <v>2</v>
      </c>
    </row>
    <row r="28" spans="1:49" x14ac:dyDescent="0.25">
      <c r="A28" s="78" t="s">
        <v>713</v>
      </c>
      <c r="B28" s="92" t="s">
        <v>714</v>
      </c>
      <c r="C28" s="33">
        <f t="shared" si="2"/>
        <v>1</v>
      </c>
      <c r="D28" s="13">
        <f t="shared" si="3"/>
        <v>1</v>
      </c>
      <c r="F28" s="51">
        <v>2</v>
      </c>
      <c r="G28" s="51">
        <v>2</v>
      </c>
      <c r="H28" s="51">
        <v>2</v>
      </c>
      <c r="I28" s="51">
        <v>2</v>
      </c>
      <c r="J28" s="51">
        <v>2</v>
      </c>
      <c r="K28" s="51">
        <v>2</v>
      </c>
      <c r="L28" s="51">
        <v>2</v>
      </c>
      <c r="M28" s="51">
        <v>2</v>
      </c>
      <c r="P28" s="32">
        <v>2</v>
      </c>
      <c r="Q28" s="32">
        <v>2</v>
      </c>
      <c r="R28" s="32">
        <v>2</v>
      </c>
      <c r="S28" s="32">
        <v>2</v>
      </c>
      <c r="T28" s="51">
        <v>2</v>
      </c>
      <c r="U28" s="51">
        <v>2</v>
      </c>
      <c r="V28" s="51">
        <v>2</v>
      </c>
      <c r="W28" s="51">
        <v>2</v>
      </c>
      <c r="X28" s="51">
        <v>2</v>
      </c>
      <c r="Z28" s="51">
        <v>2</v>
      </c>
      <c r="AA28" s="51">
        <v>2</v>
      </c>
      <c r="AB28" s="51">
        <v>2</v>
      </c>
      <c r="AC28" s="51">
        <v>2</v>
      </c>
      <c r="AD28" s="51">
        <v>2</v>
      </c>
      <c r="AE28" s="1">
        <v>2</v>
      </c>
      <c r="AF28">
        <v>2</v>
      </c>
      <c r="AG28" s="1">
        <v>2</v>
      </c>
      <c r="AH28" s="98">
        <v>2</v>
      </c>
      <c r="AI28" s="98">
        <v>2</v>
      </c>
      <c r="AJ28" s="98">
        <v>2</v>
      </c>
      <c r="AK28" s="98"/>
      <c r="AL28" s="98">
        <v>2</v>
      </c>
      <c r="AM28" s="7">
        <v>2</v>
      </c>
      <c r="AN28" s="98">
        <v>2</v>
      </c>
      <c r="AP28" s="98">
        <v>2</v>
      </c>
      <c r="AQ28" s="1">
        <v>2</v>
      </c>
      <c r="AR28" s="1">
        <v>2</v>
      </c>
      <c r="AS28" s="1">
        <v>2</v>
      </c>
      <c r="AT28" s="1">
        <v>2</v>
      </c>
      <c r="AU28" s="1">
        <v>2</v>
      </c>
      <c r="AW28" s="1">
        <v>2</v>
      </c>
    </row>
    <row r="29" spans="1:49" x14ac:dyDescent="0.25">
      <c r="A29" s="78" t="s">
        <v>170</v>
      </c>
      <c r="B29" s="92" t="s">
        <v>132</v>
      </c>
      <c r="C29" s="33">
        <f t="shared" si="2"/>
        <v>0.95945945945945943</v>
      </c>
      <c r="D29" s="13">
        <f t="shared" si="3"/>
        <v>1</v>
      </c>
      <c r="F29" s="51">
        <v>2</v>
      </c>
      <c r="G29" s="51">
        <v>2</v>
      </c>
      <c r="H29" s="51">
        <v>2</v>
      </c>
      <c r="I29" s="51">
        <v>2</v>
      </c>
      <c r="J29" s="51">
        <v>2</v>
      </c>
      <c r="K29" s="51">
        <v>2</v>
      </c>
      <c r="L29" s="51">
        <v>2</v>
      </c>
      <c r="M29" s="51">
        <v>2</v>
      </c>
      <c r="P29" s="32">
        <v>2</v>
      </c>
      <c r="Q29" s="32">
        <v>2</v>
      </c>
      <c r="R29" s="32">
        <v>2</v>
      </c>
      <c r="S29" s="32">
        <v>2</v>
      </c>
      <c r="T29" s="51">
        <v>2</v>
      </c>
      <c r="U29" s="51">
        <v>2</v>
      </c>
      <c r="V29" s="51">
        <v>2</v>
      </c>
      <c r="W29" s="51">
        <v>2</v>
      </c>
      <c r="X29" s="51">
        <v>2</v>
      </c>
      <c r="Z29" s="51">
        <v>2</v>
      </c>
      <c r="AA29" s="51">
        <v>2</v>
      </c>
      <c r="AB29" s="51">
        <v>2</v>
      </c>
      <c r="AC29" s="51">
        <v>2</v>
      </c>
      <c r="AD29" s="1">
        <v>0</v>
      </c>
      <c r="AE29" s="1">
        <v>2</v>
      </c>
      <c r="AF29">
        <v>2</v>
      </c>
      <c r="AG29" s="1">
        <v>2</v>
      </c>
      <c r="AH29" s="98">
        <v>2</v>
      </c>
      <c r="AI29" s="98">
        <v>2</v>
      </c>
      <c r="AJ29" s="98">
        <v>2</v>
      </c>
      <c r="AK29" s="98"/>
      <c r="AL29" s="1"/>
      <c r="AM29" s="7">
        <v>2</v>
      </c>
      <c r="AN29" s="98">
        <v>2</v>
      </c>
      <c r="AP29" s="98">
        <v>2</v>
      </c>
      <c r="AQ29" s="1">
        <v>2</v>
      </c>
      <c r="AR29" s="1">
        <v>2</v>
      </c>
      <c r="AS29" s="1">
        <v>2</v>
      </c>
      <c r="AT29" s="1">
        <v>1</v>
      </c>
      <c r="AU29" s="1">
        <v>2</v>
      </c>
      <c r="AW29" s="1">
        <v>2</v>
      </c>
    </row>
    <row r="30" spans="1:49" x14ac:dyDescent="0.25">
      <c r="A30" s="87" t="s">
        <v>822</v>
      </c>
      <c r="B30" s="92" t="s">
        <v>823</v>
      </c>
      <c r="C30" s="33">
        <f t="shared" ref="C30:C32" si="4">SUM(F30:AY30)/(COUNT(F30:AY30)*$D$1)</f>
        <v>0.92105263157894735</v>
      </c>
      <c r="D30" s="13">
        <f t="shared" ref="D30:D32" si="5">(SUM(F30:AY30)-SMALL(F30:AY30,1)-SMALL(F30:AY30,2)-SMALL(F30:AY30,3)-SMALL(F30:AY30,4))/((COUNT(F30:AY30)-$D$2)*2)</f>
        <v>1</v>
      </c>
      <c r="F30" s="51">
        <v>0</v>
      </c>
      <c r="G30" s="51">
        <v>2</v>
      </c>
      <c r="H30" s="51">
        <v>2</v>
      </c>
      <c r="I30" s="51">
        <v>2</v>
      </c>
      <c r="J30" s="51">
        <v>2</v>
      </c>
      <c r="K30" s="1">
        <v>0</v>
      </c>
      <c r="L30" s="51">
        <v>2</v>
      </c>
      <c r="M30" s="51">
        <v>2</v>
      </c>
      <c r="P30" s="32">
        <v>2</v>
      </c>
      <c r="Q30" s="32">
        <v>2</v>
      </c>
      <c r="R30" s="32">
        <v>2</v>
      </c>
      <c r="S30" s="32">
        <v>2</v>
      </c>
      <c r="T30" s="51">
        <v>2</v>
      </c>
      <c r="U30" s="51">
        <v>2</v>
      </c>
      <c r="V30" s="51">
        <v>2</v>
      </c>
      <c r="W30" s="51">
        <v>2</v>
      </c>
      <c r="X30" s="51">
        <v>2</v>
      </c>
      <c r="Z30" s="51">
        <v>2</v>
      </c>
      <c r="AA30" s="51">
        <v>2</v>
      </c>
      <c r="AB30" s="51">
        <v>2</v>
      </c>
      <c r="AC30" s="1">
        <v>0</v>
      </c>
      <c r="AD30" s="51">
        <v>2</v>
      </c>
      <c r="AE30" s="1">
        <v>2</v>
      </c>
      <c r="AF30">
        <v>2</v>
      </c>
      <c r="AG30" s="1">
        <v>2</v>
      </c>
      <c r="AH30" s="98">
        <v>2</v>
      </c>
      <c r="AI30" s="98">
        <v>2</v>
      </c>
      <c r="AJ30" s="98">
        <v>2</v>
      </c>
      <c r="AK30" s="98"/>
      <c r="AL30" s="98">
        <v>2</v>
      </c>
      <c r="AM30" s="7">
        <v>2</v>
      </c>
      <c r="AN30" s="98">
        <v>2</v>
      </c>
      <c r="AP30" s="98">
        <v>2</v>
      </c>
      <c r="AQ30" s="1">
        <v>2</v>
      </c>
      <c r="AR30" s="1">
        <v>2</v>
      </c>
      <c r="AS30" s="1">
        <v>2</v>
      </c>
      <c r="AT30" s="1">
        <v>2</v>
      </c>
      <c r="AU30" s="1">
        <v>2</v>
      </c>
      <c r="AW30" s="1">
        <v>2</v>
      </c>
    </row>
    <row r="31" spans="1:49" x14ac:dyDescent="0.25">
      <c r="A31" s="78" t="s">
        <v>715</v>
      </c>
      <c r="B31" s="92" t="s">
        <v>764</v>
      </c>
      <c r="C31" s="33">
        <f t="shared" si="4"/>
        <v>0.82857142857142863</v>
      </c>
      <c r="D31" s="13">
        <f t="shared" si="5"/>
        <v>0.93548387096774188</v>
      </c>
      <c r="F31" s="51">
        <v>2</v>
      </c>
      <c r="G31" s="51">
        <v>2</v>
      </c>
      <c r="H31" s="51">
        <v>2</v>
      </c>
      <c r="I31" s="51">
        <v>2</v>
      </c>
      <c r="J31" s="51">
        <v>2</v>
      </c>
      <c r="K31" s="51">
        <v>2</v>
      </c>
      <c r="L31" s="51">
        <v>2</v>
      </c>
      <c r="M31" s="1"/>
      <c r="P31" s="1">
        <v>0</v>
      </c>
      <c r="Q31" s="32">
        <v>2</v>
      </c>
      <c r="R31" s="32">
        <v>2</v>
      </c>
      <c r="S31" s="32">
        <v>2</v>
      </c>
      <c r="T31" s="51">
        <v>2</v>
      </c>
      <c r="U31" s="51">
        <v>2</v>
      </c>
      <c r="V31" s="51">
        <v>2</v>
      </c>
      <c r="W31" s="51">
        <v>2</v>
      </c>
      <c r="X31" s="1">
        <v>0</v>
      </c>
      <c r="Z31" s="1"/>
      <c r="AA31" s="51">
        <v>2</v>
      </c>
      <c r="AB31" s="51">
        <v>2</v>
      </c>
      <c r="AC31" s="51">
        <v>2</v>
      </c>
      <c r="AD31" s="51">
        <v>2</v>
      </c>
      <c r="AE31" s="1">
        <v>2</v>
      </c>
      <c r="AF31">
        <v>2</v>
      </c>
      <c r="AG31" s="1">
        <v>2</v>
      </c>
      <c r="AH31" s="98">
        <v>2</v>
      </c>
      <c r="AI31" s="98">
        <v>2</v>
      </c>
      <c r="AJ31" s="98">
        <v>2</v>
      </c>
      <c r="AK31" s="98"/>
      <c r="AL31" s="1">
        <v>0</v>
      </c>
      <c r="AM31" s="7">
        <v>2</v>
      </c>
      <c r="AN31" s="98">
        <v>2</v>
      </c>
      <c r="AP31" s="1">
        <v>0</v>
      </c>
      <c r="AQ31" s="1">
        <v>2</v>
      </c>
      <c r="AR31" s="1">
        <v>0</v>
      </c>
      <c r="AS31" s="1"/>
      <c r="AT31" s="1">
        <v>0</v>
      </c>
      <c r="AU31" s="1">
        <v>2</v>
      </c>
      <c r="AW31" s="1">
        <v>2</v>
      </c>
    </row>
    <row r="32" spans="1:49" x14ac:dyDescent="0.25">
      <c r="A32" s="78" t="s">
        <v>716</v>
      </c>
      <c r="B32" s="92" t="s">
        <v>772</v>
      </c>
      <c r="C32" s="33">
        <f t="shared" si="4"/>
        <v>0.90972222222222221</v>
      </c>
      <c r="D32" s="13">
        <f t="shared" si="5"/>
        <v>0.984375</v>
      </c>
      <c r="F32" s="51">
        <v>2</v>
      </c>
      <c r="H32" s="51">
        <v>2</v>
      </c>
      <c r="I32" s="51">
        <v>2</v>
      </c>
      <c r="J32" s="51">
        <v>2</v>
      </c>
      <c r="K32" s="51">
        <v>2</v>
      </c>
      <c r="L32" s="51">
        <v>2</v>
      </c>
      <c r="M32" s="51">
        <v>2</v>
      </c>
      <c r="P32" s="1"/>
      <c r="Q32" s="32">
        <v>2</v>
      </c>
      <c r="R32" s="32">
        <v>2</v>
      </c>
      <c r="S32" s="32">
        <v>2</v>
      </c>
      <c r="T32" s="51">
        <v>2</v>
      </c>
      <c r="U32" s="51">
        <v>2</v>
      </c>
      <c r="V32" s="51">
        <v>2</v>
      </c>
      <c r="W32" s="51">
        <v>2</v>
      </c>
      <c r="X32" s="1">
        <v>0</v>
      </c>
      <c r="Z32" s="51">
        <v>2</v>
      </c>
      <c r="AA32" s="51">
        <v>2</v>
      </c>
      <c r="AB32" s="51">
        <v>2</v>
      </c>
      <c r="AC32" s="51">
        <v>2</v>
      </c>
      <c r="AD32" s="51">
        <v>2</v>
      </c>
      <c r="AE32" s="1">
        <v>1.5</v>
      </c>
      <c r="AF32">
        <v>2</v>
      </c>
      <c r="AG32" s="1">
        <v>2</v>
      </c>
      <c r="AH32" s="98">
        <v>2</v>
      </c>
      <c r="AI32" s="98">
        <v>2</v>
      </c>
      <c r="AJ32" s="1">
        <v>0</v>
      </c>
      <c r="AK32" s="1"/>
      <c r="AL32" s="98">
        <v>2</v>
      </c>
      <c r="AM32" s="7">
        <v>2</v>
      </c>
      <c r="AN32" s="98">
        <v>2</v>
      </c>
      <c r="AP32" s="98">
        <v>2</v>
      </c>
      <c r="AQ32" s="1">
        <v>2</v>
      </c>
      <c r="AR32" s="1">
        <v>2</v>
      </c>
      <c r="AS32" s="1">
        <v>1.5</v>
      </c>
      <c r="AT32" s="1">
        <v>1</v>
      </c>
      <c r="AU32" s="1">
        <v>2</v>
      </c>
      <c r="AW32" s="1">
        <v>1.5</v>
      </c>
    </row>
  </sheetData>
  <pageMargins left="0.7" right="0.7" top="0.75" bottom="0.75" header="0.3" footer="0.3"/>
  <pageSetup scale="52"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32"/>
  <sheetViews>
    <sheetView zoomScale="80" zoomScaleNormal="80" workbookViewId="0">
      <pane xSplit="7" ySplit="3" topLeftCell="H4" activePane="bottomRight" state="frozen"/>
      <selection pane="topRight" activeCell="K1" sqref="K1"/>
      <selection pane="bottomLeft" activeCell="A4" sqref="A4"/>
      <selection pane="bottomRight" activeCell="F21" sqref="F21"/>
    </sheetView>
  </sheetViews>
  <sheetFormatPr defaultColWidth="9.140625" defaultRowHeight="15" x14ac:dyDescent="0.25"/>
  <cols>
    <col min="1" max="1" width="12.28515625" style="1" bestFit="1" customWidth="1"/>
    <col min="2" max="2" width="10.28515625" style="1" bestFit="1" customWidth="1"/>
    <col min="3" max="3" width="8.28515625" style="1" bestFit="1" customWidth="1"/>
    <col min="4" max="4" width="7.42578125" style="1" customWidth="1"/>
    <col min="5" max="6" width="5.7109375" style="1" customWidth="1"/>
    <col min="7" max="7" width="1.42578125" style="1" customWidth="1"/>
    <col min="8" max="36" width="5" style="1" customWidth="1"/>
    <col min="37" max="39" width="6.28515625" style="1" bestFit="1" customWidth="1"/>
    <col min="40" max="16384" width="9.140625" style="1"/>
  </cols>
  <sheetData>
    <row r="1" spans="1:39" x14ac:dyDescent="0.25">
      <c r="A1" s="50" t="s">
        <v>592</v>
      </c>
      <c r="B1">
        <f>COUNTA(H3:AO3)</f>
        <v>32</v>
      </c>
      <c r="C1" s="50" t="s">
        <v>579</v>
      </c>
      <c r="D1">
        <v>1</v>
      </c>
      <c r="E1"/>
    </row>
    <row r="2" spans="1:39" x14ac:dyDescent="0.25">
      <c r="A2" s="50"/>
      <c r="B2"/>
      <c r="C2" s="25" t="s">
        <v>580</v>
      </c>
      <c r="D2" s="21">
        <v>4</v>
      </c>
      <c r="E2" s="21"/>
      <c r="G2" s="2"/>
      <c r="I2" s="1" t="s">
        <v>677</v>
      </c>
      <c r="K2" s="1" t="s">
        <v>674</v>
      </c>
      <c r="N2" s="1" t="s">
        <v>674</v>
      </c>
      <c r="O2" s="1" t="s">
        <v>18</v>
      </c>
      <c r="P2" s="1" t="s">
        <v>674</v>
      </c>
      <c r="S2" s="1" t="s">
        <v>674</v>
      </c>
      <c r="V2" s="1" t="s">
        <v>674</v>
      </c>
      <c r="X2" s="1" t="s">
        <v>674</v>
      </c>
      <c r="AA2" s="1" t="s">
        <v>674</v>
      </c>
      <c r="AD2" s="1" t="s">
        <v>674</v>
      </c>
      <c r="AE2" s="1" t="s">
        <v>18</v>
      </c>
      <c r="AF2" s="1" t="s">
        <v>677</v>
      </c>
      <c r="AG2" s="1" t="s">
        <v>674</v>
      </c>
      <c r="AJ2" s="1" t="s">
        <v>674</v>
      </c>
    </row>
    <row r="3" spans="1:39" s="6" customFormat="1" x14ac:dyDescent="0.25">
      <c r="A3" s="28" t="s">
        <v>0</v>
      </c>
      <c r="B3" s="28" t="s">
        <v>69</v>
      </c>
      <c r="C3" s="6" t="s">
        <v>3</v>
      </c>
      <c r="D3" s="6" t="s">
        <v>13</v>
      </c>
      <c r="E3" s="6" t="s">
        <v>680</v>
      </c>
      <c r="F3" s="5" t="s">
        <v>681</v>
      </c>
      <c r="H3" s="6">
        <v>2</v>
      </c>
      <c r="I3" s="6">
        <v>3</v>
      </c>
      <c r="J3" s="6">
        <v>4</v>
      </c>
      <c r="K3" s="6">
        <v>5</v>
      </c>
      <c r="L3" s="6">
        <v>6</v>
      </c>
      <c r="M3" s="6">
        <v>7</v>
      </c>
      <c r="N3" s="6">
        <v>8</v>
      </c>
      <c r="O3" s="6">
        <v>9</v>
      </c>
      <c r="P3" s="6">
        <v>10</v>
      </c>
      <c r="Q3" s="6">
        <v>11</v>
      </c>
      <c r="R3" s="6">
        <v>12</v>
      </c>
      <c r="S3" s="6">
        <v>13</v>
      </c>
      <c r="T3" s="6">
        <v>14</v>
      </c>
      <c r="U3" s="6">
        <v>15</v>
      </c>
      <c r="V3" s="6">
        <v>16</v>
      </c>
      <c r="W3" s="6">
        <v>17</v>
      </c>
      <c r="X3" s="6">
        <v>18</v>
      </c>
      <c r="Y3" s="6">
        <v>19</v>
      </c>
      <c r="Z3" s="6">
        <v>20</v>
      </c>
      <c r="AA3" s="6">
        <v>21</v>
      </c>
      <c r="AB3" s="6">
        <v>22</v>
      </c>
      <c r="AC3" s="6">
        <v>23</v>
      </c>
      <c r="AD3" s="6">
        <v>24</v>
      </c>
      <c r="AE3" s="6">
        <v>25</v>
      </c>
      <c r="AF3" s="6">
        <v>26</v>
      </c>
      <c r="AG3" s="6">
        <v>27</v>
      </c>
      <c r="AH3" s="6">
        <v>28</v>
      </c>
      <c r="AI3" s="6">
        <v>29</v>
      </c>
      <c r="AJ3" s="6">
        <v>30</v>
      </c>
      <c r="AK3" s="6">
        <v>31</v>
      </c>
      <c r="AL3" s="6">
        <v>32</v>
      </c>
      <c r="AM3" s="6">
        <v>33</v>
      </c>
    </row>
    <row r="4" spans="1:39" s="27" customFormat="1" x14ac:dyDescent="0.25">
      <c r="A4" s="78" t="s">
        <v>686</v>
      </c>
      <c r="B4" s="92" t="s">
        <v>667</v>
      </c>
      <c r="C4" s="77">
        <f>SUM(H4:AO4)/(COUNT(H4:AO4)*$D$1)</f>
        <v>0.6914379310344827</v>
      </c>
      <c r="D4" s="77">
        <f>(SUM(H4:AO4)-SMALL(H4:AO4,1)-SMALL(H4:AO4,2)-SMALL(H4:AO4,3)-SMALL(H4:AO4,4))/($D$1*(COUNT(H4:AO4)-$D$2))</f>
        <v>0.76384799999999986</v>
      </c>
      <c r="E4" s="82">
        <f>COUNTIF(H4:AM4,"&lt;0.5")/COUNT(H4:AM4)</f>
        <v>0.13793103448275862</v>
      </c>
      <c r="F4" s="82">
        <f>COUNTIF(H4:AM4,"&gt;=0.8")/COUNT(H4:AM4)</f>
        <v>0.34482758620689657</v>
      </c>
      <c r="H4" s="31">
        <v>0.6</v>
      </c>
      <c r="I4">
        <v>0.6</v>
      </c>
      <c r="J4">
        <v>1</v>
      </c>
      <c r="K4" s="31">
        <v>0.75</v>
      </c>
      <c r="L4">
        <v>1</v>
      </c>
      <c r="M4" s="54">
        <v>0.66669999999999996</v>
      </c>
      <c r="N4" s="1">
        <v>0.85709999999999997</v>
      </c>
      <c r="O4" s="32">
        <v>0.66669999999999996</v>
      </c>
      <c r="P4" s="31">
        <v>0</v>
      </c>
      <c r="Q4" s="32">
        <v>0.8</v>
      </c>
      <c r="R4" s="32">
        <v>1</v>
      </c>
      <c r="S4" s="31">
        <v>0.88890000000000002</v>
      </c>
      <c r="T4" s="1">
        <v>1</v>
      </c>
      <c r="U4">
        <v>0.75</v>
      </c>
      <c r="V4" s="1">
        <v>0.5</v>
      </c>
      <c r="W4" s="31">
        <v>0.6</v>
      </c>
      <c r="X4">
        <v>0.22220000000000001</v>
      </c>
      <c r="Y4" s="31">
        <v>1</v>
      </c>
      <c r="Z4">
        <v>0.4</v>
      </c>
      <c r="AA4">
        <v>1</v>
      </c>
      <c r="AB4">
        <v>0.75</v>
      </c>
      <c r="AC4">
        <v>0.66669999999999996</v>
      </c>
      <c r="AD4">
        <v>0.5</v>
      </c>
      <c r="AE4" s="1">
        <v>0.66669999999999996</v>
      </c>
      <c r="AF4" s="1">
        <v>0.66669999999999996</v>
      </c>
      <c r="AG4" s="1">
        <v>0.33329999999999999</v>
      </c>
      <c r="AH4" s="1">
        <v>0.5</v>
      </c>
      <c r="AI4">
        <v>1</v>
      </c>
      <c r="AJ4" s="31">
        <v>0.66669999999999996</v>
      </c>
    </row>
    <row r="5" spans="1:39" s="93" customFormat="1" x14ac:dyDescent="0.25">
      <c r="A5" s="93" t="s">
        <v>687</v>
      </c>
      <c r="B5" s="93" t="s">
        <v>688</v>
      </c>
      <c r="H5" s="93">
        <v>0.4</v>
      </c>
      <c r="I5" s="93">
        <v>0.9</v>
      </c>
      <c r="K5" s="93">
        <v>0.75</v>
      </c>
      <c r="L5" s="93">
        <v>0.85709999999999997</v>
      </c>
      <c r="M5" s="93">
        <v>1</v>
      </c>
      <c r="N5" s="93">
        <v>1</v>
      </c>
      <c r="O5" s="93">
        <v>0</v>
      </c>
      <c r="P5" s="93">
        <v>0</v>
      </c>
      <c r="Q5" s="93">
        <v>0.2</v>
      </c>
      <c r="R5" s="93">
        <v>0.66669999999999996</v>
      </c>
      <c r="S5" s="93">
        <v>0.66669999999999996</v>
      </c>
      <c r="T5" s="93">
        <v>0</v>
      </c>
      <c r="U5" s="93">
        <v>0.75</v>
      </c>
      <c r="V5" s="93">
        <v>0</v>
      </c>
      <c r="W5" s="93">
        <v>0</v>
      </c>
      <c r="X5" s="93">
        <v>0</v>
      </c>
      <c r="Y5" s="93">
        <v>0</v>
      </c>
      <c r="Z5" s="93">
        <v>0</v>
      </c>
      <c r="AA5" s="93">
        <v>0</v>
      </c>
    </row>
    <row r="6" spans="1:39" x14ac:dyDescent="0.25">
      <c r="A6" s="78" t="s">
        <v>689</v>
      </c>
      <c r="B6" s="92" t="s">
        <v>770</v>
      </c>
      <c r="C6" s="77">
        <f t="shared" ref="C6:C32" si="0">SUM(H6:AO6)/(COUNT(H6:AO6)*$D$1)</f>
        <v>0.8959793103448277</v>
      </c>
      <c r="D6" s="77">
        <f t="shared" ref="D6:D32" si="1">(SUM(H6:AO6)-SMALL(H6:AO6,1)-SMALL(H6:AO6,2)-SMALL(H6:AO6,3)-SMALL(H6:AO6,4))/($D$1*(COUNT(H6:AO6)-$D$2))</f>
        <v>0.96200000000000019</v>
      </c>
      <c r="E6" s="82">
        <f t="shared" ref="E6:E32" si="2">COUNTIF(H6:AM6,"&lt;0.5")/COUNT(H6:AM6)</f>
        <v>3.4482758620689655E-2</v>
      </c>
      <c r="F6" s="82">
        <f t="shared" ref="F6:F32" si="3">COUNTIF(H6:AM6,"&gt;=0.8")/COUNT(H6:AM6)</f>
        <v>0.7931034482758621</v>
      </c>
      <c r="H6" s="1">
        <v>1</v>
      </c>
      <c r="I6">
        <v>1</v>
      </c>
      <c r="J6">
        <v>1</v>
      </c>
      <c r="K6" s="1">
        <v>1</v>
      </c>
      <c r="L6">
        <v>1</v>
      </c>
      <c r="M6" s="1">
        <v>1</v>
      </c>
      <c r="N6" s="1">
        <v>1</v>
      </c>
      <c r="O6" s="1">
        <v>0.66669999999999996</v>
      </c>
      <c r="P6" s="1">
        <v>1</v>
      </c>
      <c r="Q6" s="1">
        <v>1</v>
      </c>
      <c r="R6" s="1">
        <v>1</v>
      </c>
      <c r="S6" s="1">
        <v>0.55559999999999998</v>
      </c>
      <c r="T6" s="1">
        <v>1</v>
      </c>
      <c r="U6">
        <v>1</v>
      </c>
      <c r="V6" s="1">
        <v>1</v>
      </c>
      <c r="W6" s="1">
        <v>0.8</v>
      </c>
      <c r="X6" s="1">
        <v>0.1111</v>
      </c>
      <c r="Y6" s="1">
        <v>1</v>
      </c>
      <c r="Z6" s="1">
        <v>0.6</v>
      </c>
      <c r="AA6" s="1">
        <v>0.66669999999999996</v>
      </c>
      <c r="AB6">
        <v>1</v>
      </c>
      <c r="AC6" s="1">
        <v>0.83330000000000004</v>
      </c>
      <c r="AD6" s="1">
        <v>0.75</v>
      </c>
      <c r="AE6" s="1">
        <v>1</v>
      </c>
      <c r="AF6" s="1">
        <v>1</v>
      </c>
      <c r="AG6" s="1">
        <v>1</v>
      </c>
      <c r="AH6" s="1">
        <v>1</v>
      </c>
      <c r="AI6">
        <v>1</v>
      </c>
      <c r="AJ6" s="1">
        <v>1</v>
      </c>
    </row>
    <row r="7" spans="1:39" x14ac:dyDescent="0.25">
      <c r="A7" s="78" t="s">
        <v>690</v>
      </c>
      <c r="B7" s="92" t="s">
        <v>63</v>
      </c>
      <c r="C7" s="77">
        <f t="shared" si="0"/>
        <v>0.43448275862068964</v>
      </c>
      <c r="D7" s="77">
        <f t="shared" si="1"/>
        <v>0.504</v>
      </c>
      <c r="E7" s="82">
        <f t="shared" si="2"/>
        <v>0.51724137931034486</v>
      </c>
      <c r="F7" s="82">
        <f t="shared" si="3"/>
        <v>0.34482758620689657</v>
      </c>
      <c r="H7" s="1">
        <v>1</v>
      </c>
      <c r="I7">
        <v>0.5</v>
      </c>
      <c r="J7">
        <v>1</v>
      </c>
      <c r="K7" s="1">
        <v>1</v>
      </c>
      <c r="L7">
        <v>1</v>
      </c>
      <c r="M7" s="1">
        <v>0</v>
      </c>
      <c r="N7" s="1">
        <v>0</v>
      </c>
      <c r="O7" s="1">
        <v>0</v>
      </c>
      <c r="P7" s="1">
        <v>0</v>
      </c>
      <c r="Q7" s="1">
        <v>1</v>
      </c>
      <c r="R7" s="1">
        <v>1</v>
      </c>
      <c r="S7" s="1">
        <v>0</v>
      </c>
      <c r="T7" s="1">
        <v>1</v>
      </c>
      <c r="U7" s="1">
        <v>0</v>
      </c>
      <c r="V7" s="1">
        <v>0.75</v>
      </c>
      <c r="W7" s="1">
        <v>0.6</v>
      </c>
      <c r="X7" s="1">
        <v>0</v>
      </c>
      <c r="Y7" s="1">
        <v>0.5</v>
      </c>
      <c r="Z7" s="1">
        <v>0</v>
      </c>
      <c r="AA7" s="1">
        <v>0</v>
      </c>
      <c r="AB7">
        <v>0.25</v>
      </c>
      <c r="AC7" s="1">
        <v>0</v>
      </c>
      <c r="AD7" s="1">
        <v>0</v>
      </c>
      <c r="AE7" s="1">
        <v>0</v>
      </c>
      <c r="AF7" s="1">
        <v>0</v>
      </c>
      <c r="AG7" s="1">
        <v>1</v>
      </c>
      <c r="AH7" s="1">
        <v>1</v>
      </c>
      <c r="AI7">
        <v>1</v>
      </c>
      <c r="AJ7" s="1">
        <v>0</v>
      </c>
    </row>
    <row r="8" spans="1:39" x14ac:dyDescent="0.25">
      <c r="A8" s="78" t="s">
        <v>691</v>
      </c>
      <c r="B8" s="92" t="s">
        <v>44</v>
      </c>
      <c r="C8" s="77">
        <f t="shared" si="0"/>
        <v>0.93793103448275861</v>
      </c>
      <c r="D8" s="77">
        <f t="shared" si="1"/>
        <v>0.97333200000000009</v>
      </c>
      <c r="E8" s="82">
        <f t="shared" si="2"/>
        <v>0</v>
      </c>
      <c r="F8" s="82">
        <f t="shared" si="3"/>
        <v>0.7931034482758621</v>
      </c>
      <c r="H8" s="1">
        <v>1</v>
      </c>
      <c r="I8">
        <v>0.7</v>
      </c>
      <c r="J8">
        <v>1</v>
      </c>
      <c r="K8" s="1">
        <v>1</v>
      </c>
      <c r="L8">
        <v>1</v>
      </c>
      <c r="M8" s="1">
        <v>1</v>
      </c>
      <c r="N8" s="1">
        <v>1</v>
      </c>
      <c r="O8" s="1">
        <v>1</v>
      </c>
      <c r="P8" s="1">
        <v>1</v>
      </c>
      <c r="Q8" s="1">
        <v>1</v>
      </c>
      <c r="R8" s="1">
        <v>1</v>
      </c>
      <c r="S8" s="1">
        <v>1</v>
      </c>
      <c r="T8" s="1">
        <v>1</v>
      </c>
      <c r="U8">
        <v>1</v>
      </c>
      <c r="V8" s="1">
        <v>0.75</v>
      </c>
      <c r="W8" s="1">
        <v>1</v>
      </c>
      <c r="X8" s="1">
        <v>1</v>
      </c>
      <c r="Y8" s="1">
        <v>0.75</v>
      </c>
      <c r="Z8" s="1">
        <v>1</v>
      </c>
      <c r="AA8" s="1">
        <v>1</v>
      </c>
      <c r="AB8">
        <v>0.75</v>
      </c>
      <c r="AC8" s="1">
        <v>0.83330000000000004</v>
      </c>
      <c r="AD8" s="1">
        <v>0.75</v>
      </c>
      <c r="AE8" s="1">
        <v>1</v>
      </c>
      <c r="AF8" s="1">
        <v>1</v>
      </c>
      <c r="AG8" s="1">
        <v>0.66669999999999996</v>
      </c>
      <c r="AH8" s="1">
        <v>1</v>
      </c>
      <c r="AI8">
        <v>1</v>
      </c>
      <c r="AJ8" s="1">
        <v>1</v>
      </c>
    </row>
    <row r="9" spans="1:39" x14ac:dyDescent="0.25">
      <c r="A9" s="78" t="s">
        <v>692</v>
      </c>
      <c r="B9" s="92" t="s">
        <v>183</v>
      </c>
      <c r="C9" s="77">
        <f t="shared" si="0"/>
        <v>0.83645517241379297</v>
      </c>
      <c r="D9" s="77">
        <f t="shared" si="1"/>
        <v>0.87295199999999995</v>
      </c>
      <c r="E9" s="82">
        <f t="shared" si="2"/>
        <v>0</v>
      </c>
      <c r="F9" s="82">
        <f t="shared" si="3"/>
        <v>0.55172413793103448</v>
      </c>
      <c r="H9" s="1">
        <v>0.8</v>
      </c>
      <c r="I9">
        <v>0.7</v>
      </c>
      <c r="J9">
        <v>1</v>
      </c>
      <c r="K9" s="1">
        <v>1</v>
      </c>
      <c r="L9">
        <v>1</v>
      </c>
      <c r="M9" s="1">
        <v>1</v>
      </c>
      <c r="N9" s="1">
        <v>0.85709999999999997</v>
      </c>
      <c r="O9" s="1">
        <v>0.66669999999999996</v>
      </c>
      <c r="P9" s="1">
        <v>0.6</v>
      </c>
      <c r="Q9" s="1">
        <v>0.8</v>
      </c>
      <c r="R9" s="1">
        <v>0.66669999999999996</v>
      </c>
      <c r="S9" s="1">
        <v>1</v>
      </c>
      <c r="T9" s="1">
        <v>0.75</v>
      </c>
      <c r="U9">
        <v>0.75</v>
      </c>
      <c r="V9" s="1">
        <v>0.75</v>
      </c>
      <c r="W9" s="1">
        <v>1</v>
      </c>
      <c r="X9" s="1">
        <v>1</v>
      </c>
      <c r="Y9" s="1">
        <v>1</v>
      </c>
      <c r="Z9" s="1">
        <v>1</v>
      </c>
      <c r="AA9" s="1">
        <v>1</v>
      </c>
      <c r="AB9">
        <v>0.75</v>
      </c>
      <c r="AC9" s="1">
        <v>0.5</v>
      </c>
      <c r="AD9" s="1">
        <v>1</v>
      </c>
      <c r="AE9" s="1">
        <v>0.66669999999999996</v>
      </c>
      <c r="AF9" s="1">
        <v>0.83330000000000004</v>
      </c>
      <c r="AG9" s="1">
        <v>1</v>
      </c>
      <c r="AH9" s="1">
        <v>0.75</v>
      </c>
      <c r="AI9">
        <v>0.75</v>
      </c>
      <c r="AJ9" s="1">
        <v>0.66669999999999996</v>
      </c>
    </row>
    <row r="10" spans="1:39" x14ac:dyDescent="0.25">
      <c r="A10" s="78" t="s">
        <v>693</v>
      </c>
      <c r="B10" s="92" t="s">
        <v>199</v>
      </c>
      <c r="C10" s="77">
        <f t="shared" si="0"/>
        <v>0.67590714285714271</v>
      </c>
      <c r="D10" s="77">
        <f t="shared" si="1"/>
        <v>0.78855833333333314</v>
      </c>
      <c r="E10" s="82">
        <f t="shared" si="2"/>
        <v>0.21428571428571427</v>
      </c>
      <c r="F10" s="82">
        <f t="shared" si="3"/>
        <v>0.5</v>
      </c>
      <c r="H10" s="1">
        <v>1</v>
      </c>
      <c r="I10">
        <v>1</v>
      </c>
      <c r="J10">
        <v>1</v>
      </c>
      <c r="K10" s="1">
        <v>0</v>
      </c>
      <c r="L10">
        <v>0.71430000000000005</v>
      </c>
      <c r="M10" s="1">
        <v>0</v>
      </c>
      <c r="N10" s="1">
        <v>1</v>
      </c>
      <c r="O10" s="1">
        <v>0</v>
      </c>
      <c r="P10" s="1">
        <v>1</v>
      </c>
      <c r="Q10" s="1">
        <v>1</v>
      </c>
      <c r="R10" s="1">
        <v>1</v>
      </c>
      <c r="S10" s="1">
        <v>0.88890000000000002</v>
      </c>
      <c r="T10" s="1">
        <v>1</v>
      </c>
      <c r="U10">
        <v>0.75</v>
      </c>
      <c r="V10" s="1">
        <v>0.5</v>
      </c>
      <c r="W10" s="1">
        <v>0</v>
      </c>
      <c r="X10" s="1">
        <v>0.88890000000000002</v>
      </c>
      <c r="Y10" s="1">
        <v>1</v>
      </c>
      <c r="Z10" s="1">
        <v>0.6</v>
      </c>
      <c r="AA10" s="1">
        <v>1</v>
      </c>
      <c r="AB10">
        <v>0.25</v>
      </c>
      <c r="AC10" s="1">
        <v>0.83330000000000004</v>
      </c>
      <c r="AD10" s="1">
        <v>0.75</v>
      </c>
      <c r="AF10" s="1">
        <v>0.83330000000000004</v>
      </c>
      <c r="AG10" s="1">
        <v>0</v>
      </c>
      <c r="AH10" s="1">
        <v>0.5</v>
      </c>
      <c r="AI10">
        <v>0.75</v>
      </c>
      <c r="AJ10" s="1">
        <v>0.66669999999999996</v>
      </c>
    </row>
    <row r="11" spans="1:39" x14ac:dyDescent="0.25">
      <c r="A11" s="78" t="s">
        <v>694</v>
      </c>
      <c r="B11" s="92" t="s">
        <v>813</v>
      </c>
      <c r="C11" s="77">
        <f t="shared" si="0"/>
        <v>0.81436896551724147</v>
      </c>
      <c r="D11" s="77">
        <f t="shared" si="1"/>
        <v>0.90066800000000002</v>
      </c>
      <c r="E11" s="82">
        <f t="shared" si="2"/>
        <v>6.8965517241379309E-2</v>
      </c>
      <c r="F11" s="82">
        <f t="shared" si="3"/>
        <v>0.68965517241379315</v>
      </c>
      <c r="H11" s="1">
        <v>1</v>
      </c>
      <c r="I11">
        <v>1</v>
      </c>
      <c r="J11">
        <v>1</v>
      </c>
      <c r="K11" s="1">
        <v>1</v>
      </c>
      <c r="L11" s="1">
        <v>0</v>
      </c>
      <c r="M11" s="1">
        <v>0.66669999999999996</v>
      </c>
      <c r="N11" s="1">
        <v>1</v>
      </c>
      <c r="O11" s="1">
        <v>1</v>
      </c>
      <c r="P11" s="1">
        <v>0.8</v>
      </c>
      <c r="Q11" s="1">
        <v>0.8</v>
      </c>
      <c r="R11" s="1">
        <v>0.66669999999999996</v>
      </c>
      <c r="S11" s="1">
        <v>0.88890000000000002</v>
      </c>
      <c r="T11" s="1">
        <v>1</v>
      </c>
      <c r="U11">
        <v>1</v>
      </c>
      <c r="V11" s="1">
        <v>1</v>
      </c>
      <c r="W11" s="1">
        <v>0.6</v>
      </c>
      <c r="X11" s="1">
        <v>0.77780000000000005</v>
      </c>
      <c r="Y11" s="1">
        <v>1</v>
      </c>
      <c r="Z11" s="1">
        <v>0</v>
      </c>
      <c r="AA11" s="1">
        <v>0.66669999999999996</v>
      </c>
      <c r="AB11">
        <v>0.75</v>
      </c>
      <c r="AC11" s="1">
        <v>0.83330000000000004</v>
      </c>
      <c r="AD11" s="1">
        <v>0.5</v>
      </c>
      <c r="AE11" s="1">
        <v>0.83330000000000004</v>
      </c>
      <c r="AF11" s="1">
        <v>0.83330000000000004</v>
      </c>
      <c r="AG11" s="1">
        <v>1</v>
      </c>
      <c r="AH11" s="1">
        <v>1</v>
      </c>
      <c r="AI11">
        <v>1</v>
      </c>
      <c r="AJ11" s="1">
        <v>1</v>
      </c>
    </row>
    <row r="12" spans="1:39" x14ac:dyDescent="0.25">
      <c r="A12" s="78" t="s">
        <v>695</v>
      </c>
      <c r="B12" s="92" t="s">
        <v>696</v>
      </c>
      <c r="C12" s="77">
        <f t="shared" si="0"/>
        <v>0.71299655172413789</v>
      </c>
      <c r="D12" s="77">
        <f t="shared" si="1"/>
        <v>0.79374399999999989</v>
      </c>
      <c r="E12" s="82">
        <f t="shared" si="2"/>
        <v>0.10344827586206896</v>
      </c>
      <c r="F12" s="82">
        <f t="shared" si="3"/>
        <v>0.51724137931034486</v>
      </c>
      <c r="H12" s="1">
        <v>0.8</v>
      </c>
      <c r="I12">
        <v>0.7</v>
      </c>
      <c r="J12">
        <v>1</v>
      </c>
      <c r="K12" s="1">
        <v>1</v>
      </c>
      <c r="L12">
        <v>1</v>
      </c>
      <c r="M12" s="1">
        <v>1</v>
      </c>
      <c r="N12" s="1">
        <v>0.57140000000000002</v>
      </c>
      <c r="O12" s="1">
        <v>1</v>
      </c>
      <c r="P12" s="1">
        <v>0.8</v>
      </c>
      <c r="Q12" s="1">
        <v>0.6</v>
      </c>
      <c r="R12" s="1">
        <v>1</v>
      </c>
      <c r="S12" s="1">
        <v>0.88890000000000002</v>
      </c>
      <c r="T12" s="1">
        <v>0.5</v>
      </c>
      <c r="U12">
        <v>1</v>
      </c>
      <c r="V12" s="1">
        <v>0.75</v>
      </c>
      <c r="W12" s="1">
        <v>0.6</v>
      </c>
      <c r="X12" s="1">
        <v>0</v>
      </c>
      <c r="Y12" s="1">
        <v>0.5</v>
      </c>
      <c r="Z12" s="1">
        <v>0.8</v>
      </c>
      <c r="AA12" s="1">
        <v>0.33329999999999999</v>
      </c>
      <c r="AB12">
        <v>0.5</v>
      </c>
      <c r="AC12" s="1">
        <v>0.5</v>
      </c>
      <c r="AD12" s="1">
        <v>0.5</v>
      </c>
      <c r="AE12" s="1">
        <v>0.83330000000000004</v>
      </c>
      <c r="AF12" s="1">
        <v>0.83330000000000004</v>
      </c>
      <c r="AG12" s="1">
        <v>0</v>
      </c>
      <c r="AH12" s="1">
        <v>1</v>
      </c>
      <c r="AI12">
        <v>1</v>
      </c>
      <c r="AJ12" s="1">
        <v>0.66669999999999996</v>
      </c>
    </row>
    <row r="13" spans="1:39" x14ac:dyDescent="0.25">
      <c r="A13" s="78" t="s">
        <v>697</v>
      </c>
      <c r="B13" s="92" t="s">
        <v>698</v>
      </c>
      <c r="C13" s="77">
        <f t="shared" si="0"/>
        <v>0.54824482758620685</v>
      </c>
      <c r="D13" s="77">
        <f t="shared" si="1"/>
        <v>0.63596399999999997</v>
      </c>
      <c r="E13" s="82">
        <f t="shared" si="2"/>
        <v>0.31034482758620691</v>
      </c>
      <c r="F13" s="82">
        <f t="shared" si="3"/>
        <v>0.27586206896551724</v>
      </c>
      <c r="H13" s="1">
        <v>0</v>
      </c>
      <c r="I13">
        <v>0.5</v>
      </c>
      <c r="J13">
        <v>0.75</v>
      </c>
      <c r="K13" s="1">
        <v>0.5</v>
      </c>
      <c r="L13">
        <v>0.71430000000000005</v>
      </c>
      <c r="M13" s="1">
        <v>0.5</v>
      </c>
      <c r="N13" s="1">
        <v>0.85709999999999997</v>
      </c>
      <c r="O13" s="1">
        <v>0.66669999999999996</v>
      </c>
      <c r="P13" s="1">
        <v>0.8</v>
      </c>
      <c r="Q13" s="1">
        <v>0.4</v>
      </c>
      <c r="R13" s="1">
        <v>0</v>
      </c>
      <c r="S13" s="1">
        <v>0.44440000000000002</v>
      </c>
      <c r="T13" s="1">
        <v>1</v>
      </c>
      <c r="U13">
        <v>1</v>
      </c>
      <c r="V13" s="1">
        <v>0.25</v>
      </c>
      <c r="W13" s="1">
        <v>0</v>
      </c>
      <c r="X13" s="1">
        <v>1</v>
      </c>
      <c r="Y13" s="1">
        <v>0.5</v>
      </c>
      <c r="Z13" s="1">
        <v>0.6</v>
      </c>
      <c r="AA13" s="1">
        <v>0.33329999999999999</v>
      </c>
      <c r="AB13" s="1">
        <v>0</v>
      </c>
      <c r="AC13" s="1">
        <v>0.83330000000000004</v>
      </c>
      <c r="AD13" s="1">
        <v>0.5</v>
      </c>
      <c r="AE13" s="1">
        <v>0.83330000000000004</v>
      </c>
      <c r="AF13" s="1">
        <v>0.83330000000000004</v>
      </c>
      <c r="AG13" s="1">
        <v>0.66669999999999996</v>
      </c>
      <c r="AH13" s="1">
        <v>0.75</v>
      </c>
      <c r="AI13" s="1">
        <v>0</v>
      </c>
      <c r="AJ13" s="1">
        <v>0.66669999999999996</v>
      </c>
    </row>
    <row r="14" spans="1:39" x14ac:dyDescent="0.25">
      <c r="A14" s="78" t="s">
        <v>699</v>
      </c>
      <c r="B14" s="92" t="s">
        <v>622</v>
      </c>
      <c r="C14" s="77">
        <f t="shared" si="0"/>
        <v>0.88784827586206905</v>
      </c>
      <c r="D14" s="77">
        <f t="shared" si="1"/>
        <v>0.96323999999999999</v>
      </c>
      <c r="E14" s="82">
        <f t="shared" si="2"/>
        <v>0.10344827586206896</v>
      </c>
      <c r="F14" s="82">
        <f t="shared" si="3"/>
        <v>0.7931034482758621</v>
      </c>
      <c r="H14" s="1">
        <v>1</v>
      </c>
      <c r="I14">
        <v>0.9</v>
      </c>
      <c r="J14">
        <v>1</v>
      </c>
      <c r="K14" s="1">
        <v>1</v>
      </c>
      <c r="L14">
        <v>1</v>
      </c>
      <c r="M14" s="1">
        <v>0.66669999999999996</v>
      </c>
      <c r="N14" s="1">
        <v>0.71430000000000005</v>
      </c>
      <c r="O14" s="1">
        <v>0.66669999999999996</v>
      </c>
      <c r="P14" s="1">
        <v>1</v>
      </c>
      <c r="Q14" s="1">
        <v>1</v>
      </c>
      <c r="R14" s="1">
        <v>0.33329999999999999</v>
      </c>
      <c r="S14" s="1">
        <v>1</v>
      </c>
      <c r="T14" s="1">
        <v>1</v>
      </c>
      <c r="U14">
        <v>1</v>
      </c>
      <c r="V14" s="1">
        <v>1</v>
      </c>
      <c r="W14" s="1">
        <v>1</v>
      </c>
      <c r="X14" s="1">
        <v>1</v>
      </c>
      <c r="Y14" s="1">
        <v>1</v>
      </c>
      <c r="Z14" s="1">
        <v>0.8</v>
      </c>
      <c r="AA14" s="1">
        <v>1</v>
      </c>
      <c r="AB14">
        <v>1</v>
      </c>
      <c r="AC14" s="1">
        <v>1</v>
      </c>
      <c r="AD14" s="1">
        <v>1</v>
      </c>
      <c r="AE14" s="1">
        <v>1</v>
      </c>
      <c r="AF14" s="1">
        <v>0.33329999999999999</v>
      </c>
      <c r="AG14" s="1">
        <v>0.33329999999999999</v>
      </c>
      <c r="AH14" s="1">
        <v>1</v>
      </c>
      <c r="AI14">
        <v>1</v>
      </c>
      <c r="AJ14" s="1">
        <v>1</v>
      </c>
    </row>
    <row r="15" spans="1:39" s="93" customFormat="1" x14ac:dyDescent="0.25">
      <c r="A15" s="93" t="s">
        <v>833</v>
      </c>
      <c r="B15" s="93" t="s">
        <v>173</v>
      </c>
      <c r="J15" s="93">
        <v>0</v>
      </c>
      <c r="K15" s="93">
        <v>0.75</v>
      </c>
      <c r="L15" s="93">
        <v>0.71430000000000005</v>
      </c>
      <c r="M15" s="93">
        <v>0.66669999999999996</v>
      </c>
      <c r="N15" s="93">
        <v>0.57140000000000002</v>
      </c>
    </row>
    <row r="16" spans="1:39" x14ac:dyDescent="0.25">
      <c r="A16" s="78" t="s">
        <v>700</v>
      </c>
      <c r="B16" s="92" t="s">
        <v>701</v>
      </c>
      <c r="C16" s="77">
        <f t="shared" si="0"/>
        <v>0.73062413793103453</v>
      </c>
      <c r="D16" s="77">
        <f t="shared" si="1"/>
        <v>0.78886000000000012</v>
      </c>
      <c r="E16" s="82">
        <f t="shared" si="2"/>
        <v>0.13793103448275862</v>
      </c>
      <c r="F16" s="82">
        <f t="shared" si="3"/>
        <v>0.44827586206896552</v>
      </c>
      <c r="H16" s="1">
        <v>1</v>
      </c>
      <c r="I16">
        <v>0.4</v>
      </c>
      <c r="J16">
        <v>0.75</v>
      </c>
      <c r="K16" s="1">
        <v>1</v>
      </c>
      <c r="L16">
        <v>1</v>
      </c>
      <c r="M16" s="1">
        <v>0.83330000000000004</v>
      </c>
      <c r="N16" s="1">
        <v>0.57140000000000002</v>
      </c>
      <c r="O16" s="1">
        <v>0.66669999999999996</v>
      </c>
      <c r="P16" s="1">
        <v>0.6</v>
      </c>
      <c r="Q16" s="1">
        <v>1</v>
      </c>
      <c r="R16" s="1">
        <v>0.66669999999999996</v>
      </c>
      <c r="S16" s="1">
        <v>0.33329999999999999</v>
      </c>
      <c r="T16" s="1">
        <v>1</v>
      </c>
      <c r="U16">
        <v>1</v>
      </c>
      <c r="V16" s="1">
        <v>0.5</v>
      </c>
      <c r="W16" s="1">
        <v>0.8</v>
      </c>
      <c r="X16" s="1">
        <v>0.66669999999999996</v>
      </c>
      <c r="Y16" s="1">
        <v>1</v>
      </c>
      <c r="Z16" s="1">
        <v>0.4</v>
      </c>
      <c r="AA16" s="1">
        <v>0.66669999999999996</v>
      </c>
      <c r="AB16">
        <v>0.5</v>
      </c>
      <c r="AC16" s="1">
        <v>0.5</v>
      </c>
      <c r="AD16" s="1">
        <v>0.5</v>
      </c>
      <c r="AE16" s="1">
        <v>0.83330000000000004</v>
      </c>
      <c r="AF16" s="1">
        <v>1</v>
      </c>
      <c r="AG16" s="1">
        <v>0.33329999999999999</v>
      </c>
      <c r="AH16" s="1">
        <v>1</v>
      </c>
      <c r="AI16">
        <v>1</v>
      </c>
      <c r="AJ16" s="1">
        <v>0.66669999999999996</v>
      </c>
    </row>
    <row r="17" spans="1:36" x14ac:dyDescent="0.25">
      <c r="A17" s="78" t="s">
        <v>702</v>
      </c>
      <c r="B17" s="92" t="s">
        <v>703</v>
      </c>
      <c r="C17" s="77">
        <f t="shared" si="0"/>
        <v>0.92744827586206913</v>
      </c>
      <c r="D17" s="77">
        <f t="shared" si="1"/>
        <v>0.95917200000000025</v>
      </c>
      <c r="E17" s="82">
        <f t="shared" si="2"/>
        <v>0</v>
      </c>
      <c r="F17" s="82">
        <f t="shared" si="3"/>
        <v>0.86206896551724133</v>
      </c>
      <c r="H17" s="1">
        <v>1</v>
      </c>
      <c r="I17">
        <v>0.8</v>
      </c>
      <c r="J17">
        <v>1</v>
      </c>
      <c r="K17" s="1">
        <v>1</v>
      </c>
      <c r="L17">
        <v>1</v>
      </c>
      <c r="M17" s="1">
        <v>1</v>
      </c>
      <c r="N17" s="1">
        <v>0.85709999999999997</v>
      </c>
      <c r="O17" s="1">
        <v>1</v>
      </c>
      <c r="P17" s="1">
        <v>1</v>
      </c>
      <c r="Q17" s="1">
        <v>0.8</v>
      </c>
      <c r="R17" s="1">
        <v>0.66669999999999996</v>
      </c>
      <c r="S17" s="1">
        <v>0.88890000000000002</v>
      </c>
      <c r="T17" s="1">
        <v>1</v>
      </c>
      <c r="U17">
        <v>0.75</v>
      </c>
      <c r="V17" s="1">
        <v>1</v>
      </c>
      <c r="W17" s="1">
        <v>1</v>
      </c>
      <c r="X17" s="1">
        <v>1</v>
      </c>
      <c r="Y17" s="1">
        <v>1</v>
      </c>
      <c r="Z17" s="1">
        <v>0.8</v>
      </c>
      <c r="AA17" s="1">
        <v>1</v>
      </c>
      <c r="AB17">
        <v>0.75</v>
      </c>
      <c r="AC17" s="1">
        <v>0.83330000000000004</v>
      </c>
      <c r="AD17" s="1">
        <v>1</v>
      </c>
      <c r="AE17" s="1">
        <v>1</v>
      </c>
      <c r="AF17" s="1">
        <v>1</v>
      </c>
      <c r="AG17" s="1">
        <v>1</v>
      </c>
      <c r="AH17" s="1">
        <v>1</v>
      </c>
      <c r="AI17">
        <v>0.75</v>
      </c>
      <c r="AJ17" s="1">
        <v>1</v>
      </c>
    </row>
    <row r="18" spans="1:36" x14ac:dyDescent="0.25">
      <c r="A18" s="78" t="s">
        <v>704</v>
      </c>
      <c r="B18" s="92" t="s">
        <v>531</v>
      </c>
      <c r="C18" s="77">
        <f t="shared" si="0"/>
        <v>0.80421379310344832</v>
      </c>
      <c r="D18" s="77">
        <f t="shared" si="1"/>
        <v>0.90288800000000013</v>
      </c>
      <c r="E18" s="82">
        <f t="shared" si="2"/>
        <v>0.10344827586206896</v>
      </c>
      <c r="F18" s="82">
        <f t="shared" si="3"/>
        <v>0.68965517241379315</v>
      </c>
      <c r="H18" s="1">
        <v>1</v>
      </c>
      <c r="I18">
        <v>1</v>
      </c>
      <c r="J18">
        <v>1</v>
      </c>
      <c r="K18" s="1">
        <v>1</v>
      </c>
      <c r="L18">
        <v>1</v>
      </c>
      <c r="M18" s="1">
        <v>0.83330000000000004</v>
      </c>
      <c r="N18" s="1">
        <v>1</v>
      </c>
      <c r="O18" s="1">
        <v>1</v>
      </c>
      <c r="P18" s="1">
        <v>1</v>
      </c>
      <c r="Q18" s="1">
        <v>0.8</v>
      </c>
      <c r="R18" s="1">
        <v>0.66669999999999996</v>
      </c>
      <c r="S18" s="1">
        <v>1</v>
      </c>
      <c r="T18" s="1">
        <v>1</v>
      </c>
      <c r="U18">
        <v>0.5</v>
      </c>
      <c r="V18" s="1">
        <v>0.75</v>
      </c>
      <c r="W18" s="1">
        <v>0</v>
      </c>
      <c r="X18" s="1">
        <v>0.88890000000000002</v>
      </c>
      <c r="Y18" s="1">
        <v>0.75</v>
      </c>
      <c r="Z18" s="1">
        <v>0.8</v>
      </c>
      <c r="AA18" s="1">
        <v>1</v>
      </c>
      <c r="AB18">
        <v>0.75</v>
      </c>
      <c r="AC18" s="1">
        <v>0.83330000000000004</v>
      </c>
      <c r="AD18" s="1">
        <v>0.25</v>
      </c>
      <c r="AE18" s="1">
        <v>0.83330000000000004</v>
      </c>
      <c r="AF18" s="1">
        <v>0.66669999999999996</v>
      </c>
      <c r="AG18" s="1">
        <v>0</v>
      </c>
      <c r="AH18" s="1">
        <v>1</v>
      </c>
      <c r="AI18">
        <v>1</v>
      </c>
      <c r="AJ18" s="1">
        <v>1</v>
      </c>
    </row>
    <row r="19" spans="1:36" x14ac:dyDescent="0.25">
      <c r="A19" s="78" t="s">
        <v>705</v>
      </c>
      <c r="B19" s="92" t="s">
        <v>706</v>
      </c>
      <c r="C19" s="77">
        <f t="shared" si="0"/>
        <v>0.76417931034482767</v>
      </c>
      <c r="D19" s="77">
        <f t="shared" si="1"/>
        <v>0.866448</v>
      </c>
      <c r="E19" s="82">
        <f t="shared" si="2"/>
        <v>0.10344827586206896</v>
      </c>
      <c r="F19" s="82">
        <f t="shared" si="3"/>
        <v>0.51724137931034486</v>
      </c>
      <c r="H19" s="1">
        <v>1</v>
      </c>
      <c r="I19">
        <v>0.9</v>
      </c>
      <c r="J19">
        <v>0.75</v>
      </c>
      <c r="K19" s="1">
        <v>0.75</v>
      </c>
      <c r="L19">
        <v>1</v>
      </c>
      <c r="M19" s="1">
        <v>1</v>
      </c>
      <c r="N19" s="1">
        <v>1</v>
      </c>
      <c r="O19" s="1">
        <v>0.66669999999999996</v>
      </c>
      <c r="P19" s="1">
        <v>1</v>
      </c>
      <c r="Q19" s="1">
        <v>0.8</v>
      </c>
      <c r="R19" s="1">
        <v>0</v>
      </c>
      <c r="S19" s="1">
        <v>0.77780000000000005</v>
      </c>
      <c r="T19" s="1">
        <v>1</v>
      </c>
      <c r="U19">
        <v>0.75</v>
      </c>
      <c r="V19" s="1">
        <v>1</v>
      </c>
      <c r="W19" s="1">
        <v>1</v>
      </c>
      <c r="X19" s="1">
        <v>1</v>
      </c>
      <c r="Y19" s="1">
        <v>0.75</v>
      </c>
      <c r="Z19" s="1">
        <v>0.6</v>
      </c>
      <c r="AA19" s="1">
        <v>0</v>
      </c>
      <c r="AB19">
        <v>0</v>
      </c>
      <c r="AC19" s="1">
        <v>0.5</v>
      </c>
      <c r="AD19" s="1">
        <v>0.75</v>
      </c>
      <c r="AE19" s="1">
        <v>0.66669999999999996</v>
      </c>
      <c r="AF19" s="1">
        <v>0.83330000000000004</v>
      </c>
      <c r="AG19" s="1">
        <v>0.66669999999999996</v>
      </c>
      <c r="AH19" s="1">
        <v>1</v>
      </c>
      <c r="AI19">
        <v>1</v>
      </c>
      <c r="AJ19" s="1">
        <v>1</v>
      </c>
    </row>
    <row r="20" spans="1:36" x14ac:dyDescent="0.25">
      <c r="A20" s="78" t="s">
        <v>119</v>
      </c>
      <c r="B20" s="92" t="s">
        <v>667</v>
      </c>
      <c r="C20" s="77">
        <f t="shared" si="0"/>
        <v>0.83133793103448284</v>
      </c>
      <c r="D20" s="77">
        <f t="shared" si="1"/>
        <v>0.91101600000000016</v>
      </c>
      <c r="E20" s="82">
        <f t="shared" si="2"/>
        <v>6.8965517241379309E-2</v>
      </c>
      <c r="F20" s="82">
        <f t="shared" si="3"/>
        <v>0.65517241379310343</v>
      </c>
      <c r="H20" s="1">
        <v>1</v>
      </c>
      <c r="I20">
        <v>0.9</v>
      </c>
      <c r="J20">
        <v>1</v>
      </c>
      <c r="K20" s="1">
        <v>1</v>
      </c>
      <c r="L20">
        <v>1</v>
      </c>
      <c r="M20" s="1">
        <v>0.83330000000000004</v>
      </c>
      <c r="N20" s="1">
        <v>0.71430000000000005</v>
      </c>
      <c r="O20" s="1">
        <v>0.66669999999999996</v>
      </c>
      <c r="P20" s="1">
        <v>1</v>
      </c>
      <c r="Q20" s="1">
        <v>1</v>
      </c>
      <c r="R20" s="1">
        <v>0.66669999999999996</v>
      </c>
      <c r="S20" s="1">
        <v>1</v>
      </c>
      <c r="T20" s="1">
        <v>1</v>
      </c>
      <c r="U20">
        <v>0.75</v>
      </c>
      <c r="V20" s="1">
        <v>0</v>
      </c>
      <c r="W20" s="1">
        <v>0.8</v>
      </c>
      <c r="X20" s="1">
        <v>0.77780000000000005</v>
      </c>
      <c r="Y20" s="1">
        <v>1</v>
      </c>
      <c r="Z20" s="1">
        <v>1</v>
      </c>
      <c r="AA20" s="1">
        <v>1</v>
      </c>
      <c r="AB20">
        <v>1</v>
      </c>
      <c r="AC20" s="1">
        <v>1</v>
      </c>
      <c r="AD20" s="1">
        <v>0.75</v>
      </c>
      <c r="AE20" s="1">
        <v>0</v>
      </c>
      <c r="AF20" s="1">
        <v>0.83330000000000004</v>
      </c>
      <c r="AG20" s="1">
        <v>0.66669999999999996</v>
      </c>
      <c r="AH20" s="1">
        <v>0.75</v>
      </c>
      <c r="AI20">
        <v>1</v>
      </c>
      <c r="AJ20" s="1">
        <v>1</v>
      </c>
    </row>
    <row r="21" spans="1:36" x14ac:dyDescent="0.25">
      <c r="A21" s="78" t="s">
        <v>707</v>
      </c>
      <c r="B21" s="92" t="s">
        <v>667</v>
      </c>
      <c r="C21" s="77">
        <f t="shared" si="0"/>
        <v>0.94540000000000013</v>
      </c>
      <c r="D21" s="77">
        <f t="shared" si="1"/>
        <v>1</v>
      </c>
      <c r="E21" s="82">
        <f t="shared" si="2"/>
        <v>3.4482758620689655E-2</v>
      </c>
      <c r="F21" s="82">
        <f t="shared" si="3"/>
        <v>0.93103448275862066</v>
      </c>
      <c r="H21" s="1">
        <v>1</v>
      </c>
      <c r="I21">
        <v>1</v>
      </c>
      <c r="J21">
        <v>1</v>
      </c>
      <c r="K21" s="1">
        <v>1</v>
      </c>
      <c r="L21">
        <v>1</v>
      </c>
      <c r="M21" s="1">
        <v>1</v>
      </c>
      <c r="N21" s="1">
        <v>1</v>
      </c>
      <c r="O21" s="1">
        <v>1</v>
      </c>
      <c r="P21" s="1">
        <v>1</v>
      </c>
      <c r="Q21" s="1">
        <v>1</v>
      </c>
      <c r="R21" s="1">
        <v>1</v>
      </c>
      <c r="S21" s="1">
        <v>1</v>
      </c>
      <c r="T21" s="1">
        <v>1</v>
      </c>
      <c r="U21">
        <v>1</v>
      </c>
      <c r="V21" s="1">
        <v>1</v>
      </c>
      <c r="W21" s="1">
        <v>1</v>
      </c>
      <c r="X21" s="1">
        <v>1</v>
      </c>
      <c r="Y21" s="1">
        <v>0.75</v>
      </c>
      <c r="Z21" s="1">
        <v>1</v>
      </c>
      <c r="AA21" s="1">
        <v>1</v>
      </c>
      <c r="AB21">
        <v>1</v>
      </c>
      <c r="AC21" s="1">
        <v>0.83330000000000004</v>
      </c>
      <c r="AD21" s="1">
        <v>1</v>
      </c>
      <c r="AE21" s="1">
        <v>1</v>
      </c>
      <c r="AF21" s="1">
        <v>0.83330000000000004</v>
      </c>
      <c r="AG21" s="1">
        <v>0</v>
      </c>
      <c r="AH21" s="1">
        <v>1</v>
      </c>
      <c r="AI21">
        <v>1</v>
      </c>
      <c r="AJ21" s="1">
        <v>1</v>
      </c>
    </row>
    <row r="22" spans="1:36" x14ac:dyDescent="0.25">
      <c r="A22" s="78" t="s">
        <v>834</v>
      </c>
      <c r="B22" s="92" t="s">
        <v>835</v>
      </c>
      <c r="C22" s="77">
        <f t="shared" ref="C22" si="4">SUM(H22:AO22)/(COUNT(H22:AO22)*$D$1)</f>
        <v>0.60041481481481473</v>
      </c>
      <c r="D22" s="77">
        <f t="shared" ref="D22" si="5">(SUM(H22:AO22)-SMALL(H22:AO22,1)-SMALL(H22:AO22,2)-SMALL(H22:AO22,3)-SMALL(H22:AO22,4))/($D$1*(COUNT(H22:AO22)-$D$2))</f>
        <v>0.70483478260869559</v>
      </c>
      <c r="E22" s="82">
        <f t="shared" ref="E22" si="6">COUNTIF(H22:AM22,"&lt;0.5")/COUNT(H22:AM22)</f>
        <v>0.29629629629629628</v>
      </c>
      <c r="F22" s="82">
        <f t="shared" ref="F22" si="7">COUNTIF(H22:AM22,"&gt;=0.8")/COUNT(H22:AM22)</f>
        <v>0.37037037037037035</v>
      </c>
      <c r="I22"/>
      <c r="J22">
        <v>1</v>
      </c>
      <c r="K22" s="1">
        <v>1</v>
      </c>
      <c r="L22">
        <v>1</v>
      </c>
      <c r="M22" s="1">
        <v>1</v>
      </c>
      <c r="N22" s="1">
        <v>1</v>
      </c>
      <c r="O22" s="1">
        <v>0.66669999999999996</v>
      </c>
      <c r="P22" s="1">
        <v>1</v>
      </c>
      <c r="Q22" s="1">
        <v>0.6</v>
      </c>
      <c r="R22" s="1">
        <v>0</v>
      </c>
      <c r="S22" s="1">
        <v>0.77780000000000005</v>
      </c>
      <c r="T22" s="1">
        <v>1</v>
      </c>
      <c r="U22">
        <v>1</v>
      </c>
      <c r="V22" s="1">
        <v>0.75</v>
      </c>
      <c r="W22" s="1">
        <v>0.6</v>
      </c>
      <c r="X22" s="1">
        <v>0.66669999999999996</v>
      </c>
      <c r="Y22" s="1">
        <v>0.75</v>
      </c>
      <c r="Z22" s="1">
        <v>0.4</v>
      </c>
      <c r="AA22" s="1">
        <v>0</v>
      </c>
      <c r="AB22" s="1">
        <v>0</v>
      </c>
      <c r="AC22" s="1">
        <v>0.66669999999999996</v>
      </c>
      <c r="AD22" s="1">
        <v>0</v>
      </c>
      <c r="AE22" s="1">
        <v>0.5</v>
      </c>
      <c r="AF22" s="1">
        <v>0.83330000000000004</v>
      </c>
      <c r="AG22" s="1">
        <v>0</v>
      </c>
      <c r="AH22" s="1">
        <v>0</v>
      </c>
      <c r="AI22">
        <v>1</v>
      </c>
      <c r="AJ22" s="1">
        <v>0</v>
      </c>
    </row>
    <row r="23" spans="1:36" x14ac:dyDescent="0.25">
      <c r="A23" s="78" t="s">
        <v>708</v>
      </c>
      <c r="B23" s="92" t="s">
        <v>734</v>
      </c>
      <c r="C23" s="77">
        <f t="shared" si="0"/>
        <v>0.79207241379310322</v>
      </c>
      <c r="D23" s="77">
        <f t="shared" si="1"/>
        <v>0.87747199999999981</v>
      </c>
      <c r="E23" s="82">
        <f t="shared" si="2"/>
        <v>0.10344827586206896</v>
      </c>
      <c r="F23" s="82">
        <f t="shared" si="3"/>
        <v>0.55172413793103448</v>
      </c>
      <c r="H23" s="1">
        <v>1</v>
      </c>
      <c r="I23">
        <v>0.8</v>
      </c>
      <c r="J23">
        <v>1</v>
      </c>
      <c r="K23" s="1">
        <v>1</v>
      </c>
      <c r="L23">
        <v>1</v>
      </c>
      <c r="M23" s="1">
        <v>0.66669999999999996</v>
      </c>
      <c r="N23" s="1">
        <v>1</v>
      </c>
      <c r="O23" s="1">
        <v>0.67</v>
      </c>
      <c r="P23" s="1">
        <v>1</v>
      </c>
      <c r="Q23" s="1">
        <v>0.2</v>
      </c>
      <c r="R23" s="1">
        <v>1</v>
      </c>
      <c r="S23" s="1">
        <v>0.77780000000000005</v>
      </c>
      <c r="T23" s="1">
        <v>1</v>
      </c>
      <c r="U23">
        <v>0.75</v>
      </c>
      <c r="V23" s="1">
        <v>0</v>
      </c>
      <c r="W23" s="1">
        <v>1</v>
      </c>
      <c r="X23" s="1">
        <v>0.88890000000000002</v>
      </c>
      <c r="Y23" s="1">
        <v>0.75</v>
      </c>
      <c r="Z23" s="1">
        <v>0.8</v>
      </c>
      <c r="AA23" s="1">
        <v>0.33329999999999999</v>
      </c>
      <c r="AB23">
        <v>0.75</v>
      </c>
      <c r="AC23" s="1">
        <v>0.5</v>
      </c>
      <c r="AD23" s="1">
        <v>0.75</v>
      </c>
      <c r="AE23" s="1">
        <v>1</v>
      </c>
      <c r="AF23" s="1">
        <v>0.66669999999999996</v>
      </c>
      <c r="AG23" s="1">
        <v>0.66669999999999996</v>
      </c>
      <c r="AH23" s="1">
        <v>1</v>
      </c>
      <c r="AI23">
        <v>1</v>
      </c>
      <c r="AJ23" s="1">
        <v>1</v>
      </c>
    </row>
    <row r="24" spans="1:36" x14ac:dyDescent="0.25">
      <c r="A24" s="78" t="s">
        <v>708</v>
      </c>
      <c r="B24" s="92" t="s">
        <v>709</v>
      </c>
      <c r="C24" s="77">
        <f t="shared" si="0"/>
        <v>0.22868275862068962</v>
      </c>
      <c r="D24" s="77">
        <f t="shared" si="1"/>
        <v>0.26527199999999995</v>
      </c>
      <c r="E24" s="82">
        <f t="shared" si="2"/>
        <v>0.72413793103448276</v>
      </c>
      <c r="F24" s="82">
        <f t="shared" si="3"/>
        <v>3.4482758620689655E-2</v>
      </c>
      <c r="H24" s="1">
        <v>1</v>
      </c>
      <c r="I24" s="1">
        <v>0</v>
      </c>
      <c r="J24" s="1">
        <v>0</v>
      </c>
      <c r="K24" s="1">
        <v>0</v>
      </c>
      <c r="L24">
        <v>0.1429</v>
      </c>
      <c r="M24" s="1">
        <v>0</v>
      </c>
      <c r="N24" s="1">
        <v>0</v>
      </c>
      <c r="O24" s="1">
        <v>0.33329999999999999</v>
      </c>
      <c r="P24" s="1">
        <v>0</v>
      </c>
      <c r="Q24" s="1">
        <v>0</v>
      </c>
      <c r="R24" s="1">
        <v>0</v>
      </c>
      <c r="S24" s="1">
        <v>0</v>
      </c>
      <c r="T24" s="1">
        <v>0.5</v>
      </c>
      <c r="U24">
        <v>0.75</v>
      </c>
      <c r="V24" s="1">
        <v>0</v>
      </c>
      <c r="W24" s="1">
        <v>0.6</v>
      </c>
      <c r="X24" s="1">
        <v>0.22220000000000001</v>
      </c>
      <c r="Y24" s="1">
        <v>0.75</v>
      </c>
      <c r="Z24" s="1">
        <v>0</v>
      </c>
      <c r="AA24" s="1">
        <v>0</v>
      </c>
      <c r="AB24">
        <v>0.25</v>
      </c>
      <c r="AC24" s="1">
        <v>0</v>
      </c>
      <c r="AD24" s="1">
        <v>0</v>
      </c>
      <c r="AE24" s="1">
        <v>0.66669999999999996</v>
      </c>
      <c r="AF24" s="1">
        <v>0.66669999999999996</v>
      </c>
      <c r="AG24" s="1">
        <v>0</v>
      </c>
      <c r="AH24" s="1">
        <v>0.75</v>
      </c>
      <c r="AI24" s="1">
        <v>0</v>
      </c>
      <c r="AJ24" s="1">
        <v>0</v>
      </c>
    </row>
    <row r="25" spans="1:36" s="93" customFormat="1" x14ac:dyDescent="0.25">
      <c r="A25" s="93" t="s">
        <v>710</v>
      </c>
      <c r="B25" s="93" t="s">
        <v>504</v>
      </c>
      <c r="H25" s="93">
        <v>0.4</v>
      </c>
      <c r="I25" s="93">
        <v>0.7</v>
      </c>
      <c r="J25" s="93">
        <v>0.75</v>
      </c>
      <c r="K25" s="93">
        <v>1</v>
      </c>
      <c r="L25" s="93">
        <v>0.85709999999999997</v>
      </c>
      <c r="M25" s="93">
        <v>0.5</v>
      </c>
      <c r="N25" s="93">
        <v>0.71430000000000005</v>
      </c>
      <c r="O25" s="93">
        <v>1</v>
      </c>
      <c r="P25" s="93">
        <v>0</v>
      </c>
      <c r="Q25" s="93">
        <v>0.4</v>
      </c>
      <c r="R25" s="93">
        <v>0.33329999999999999</v>
      </c>
      <c r="S25" s="93">
        <v>0</v>
      </c>
      <c r="T25" s="93">
        <v>0.75</v>
      </c>
      <c r="U25" s="93">
        <v>0</v>
      </c>
      <c r="V25" s="93">
        <v>0.5</v>
      </c>
      <c r="W25" s="93">
        <v>0.6</v>
      </c>
      <c r="X25" s="93">
        <v>0.77780000000000005</v>
      </c>
      <c r="Y25" s="93">
        <v>0</v>
      </c>
      <c r="Z25" s="93">
        <v>0</v>
      </c>
      <c r="AA25" s="93">
        <v>0</v>
      </c>
      <c r="AB25" s="93">
        <v>0</v>
      </c>
    </row>
    <row r="26" spans="1:36" x14ac:dyDescent="0.25">
      <c r="A26" s="78" t="s">
        <v>491</v>
      </c>
      <c r="B26" s="92" t="s">
        <v>217</v>
      </c>
      <c r="C26" s="77">
        <f t="shared" si="0"/>
        <v>0.72285172413793108</v>
      </c>
      <c r="D26" s="77">
        <f t="shared" si="1"/>
        <v>0.795844</v>
      </c>
      <c r="E26" s="82">
        <f t="shared" si="2"/>
        <v>0.13793103448275862</v>
      </c>
      <c r="F26" s="82">
        <f t="shared" si="3"/>
        <v>0.41379310344827586</v>
      </c>
      <c r="H26" s="1">
        <v>0.8</v>
      </c>
      <c r="I26">
        <v>0.7</v>
      </c>
      <c r="J26">
        <v>0.75</v>
      </c>
      <c r="K26" s="1">
        <v>1</v>
      </c>
      <c r="L26">
        <v>1</v>
      </c>
      <c r="M26" s="1">
        <v>0.33329999999999999</v>
      </c>
      <c r="N26" s="1">
        <v>0.85709999999999997</v>
      </c>
      <c r="O26" s="1">
        <v>0.66669999999999996</v>
      </c>
      <c r="P26" s="1">
        <v>0.4</v>
      </c>
      <c r="Q26" s="1">
        <v>0.6</v>
      </c>
      <c r="R26" s="1">
        <v>0.66669999999999996</v>
      </c>
      <c r="S26" s="1">
        <v>0.33329999999999999</v>
      </c>
      <c r="T26" s="1">
        <v>0.75</v>
      </c>
      <c r="U26">
        <v>0.75</v>
      </c>
      <c r="V26" s="1">
        <v>1</v>
      </c>
      <c r="W26" s="1">
        <v>0.8</v>
      </c>
      <c r="X26" s="1">
        <v>0.55559999999999998</v>
      </c>
      <c r="Y26" s="1">
        <v>0.75</v>
      </c>
      <c r="Z26" s="1">
        <v>0</v>
      </c>
      <c r="AA26" s="1">
        <v>0.66669999999999996</v>
      </c>
      <c r="AB26">
        <v>0.75</v>
      </c>
      <c r="AC26" s="1">
        <v>0.66669999999999996</v>
      </c>
      <c r="AD26" s="1">
        <v>0.5</v>
      </c>
      <c r="AE26" s="1">
        <v>0.83330000000000004</v>
      </c>
      <c r="AF26" s="1">
        <v>0.83330000000000004</v>
      </c>
      <c r="AG26" s="1">
        <v>1</v>
      </c>
      <c r="AH26" s="1">
        <v>1</v>
      </c>
      <c r="AI26">
        <v>1</v>
      </c>
      <c r="AJ26" s="1">
        <v>1</v>
      </c>
    </row>
    <row r="27" spans="1:36" x14ac:dyDescent="0.25">
      <c r="A27" s="78" t="s">
        <v>711</v>
      </c>
      <c r="B27" s="92" t="s">
        <v>712</v>
      </c>
      <c r="C27" s="77">
        <f t="shared" si="0"/>
        <v>0.74030714285714283</v>
      </c>
      <c r="D27" s="77">
        <f t="shared" si="1"/>
        <v>0.80929583333333321</v>
      </c>
      <c r="E27" s="82">
        <f t="shared" si="2"/>
        <v>0.10714285714285714</v>
      </c>
      <c r="F27" s="82">
        <f t="shared" si="3"/>
        <v>0.42857142857142855</v>
      </c>
      <c r="H27" s="1">
        <v>1</v>
      </c>
      <c r="I27">
        <v>0.8</v>
      </c>
      <c r="J27">
        <v>0.75</v>
      </c>
      <c r="K27" s="1">
        <v>0.75</v>
      </c>
      <c r="L27">
        <v>0.85709999999999997</v>
      </c>
      <c r="M27" s="1">
        <v>0.66669999999999996</v>
      </c>
      <c r="N27" s="1">
        <v>0.57140000000000002</v>
      </c>
      <c r="O27" s="1">
        <v>0.66669999999999996</v>
      </c>
      <c r="P27" s="1">
        <v>0.8</v>
      </c>
      <c r="Q27" s="1">
        <v>0.8</v>
      </c>
      <c r="R27" s="1">
        <v>1</v>
      </c>
      <c r="S27" s="1">
        <v>0.77780000000000005</v>
      </c>
      <c r="T27" s="1">
        <v>0.25</v>
      </c>
      <c r="U27">
        <v>0.75</v>
      </c>
      <c r="V27" s="1">
        <v>0.75</v>
      </c>
      <c r="W27" s="1">
        <v>0.6</v>
      </c>
      <c r="X27" s="1">
        <v>0.22220000000000001</v>
      </c>
      <c r="Y27" s="1">
        <v>0.75</v>
      </c>
      <c r="Z27" s="1">
        <v>0.8</v>
      </c>
      <c r="AA27" s="1">
        <v>1</v>
      </c>
      <c r="AB27"/>
      <c r="AC27" s="1">
        <v>1</v>
      </c>
      <c r="AD27" s="1">
        <v>1</v>
      </c>
      <c r="AE27" s="1">
        <v>0.66669999999999996</v>
      </c>
      <c r="AF27" s="1">
        <v>0.66669999999999996</v>
      </c>
      <c r="AG27" s="1">
        <v>0.33329999999999999</v>
      </c>
      <c r="AH27" s="1">
        <v>0.5</v>
      </c>
      <c r="AI27">
        <v>1</v>
      </c>
      <c r="AJ27" s="1">
        <v>1</v>
      </c>
    </row>
    <row r="28" spans="1:36" x14ac:dyDescent="0.25">
      <c r="A28" s="78" t="s">
        <v>713</v>
      </c>
      <c r="B28" s="92" t="s">
        <v>714</v>
      </c>
      <c r="C28" s="77">
        <f t="shared" si="0"/>
        <v>0.97098888888888901</v>
      </c>
      <c r="D28" s="77">
        <f t="shared" si="1"/>
        <v>1.0000000000000002</v>
      </c>
      <c r="E28" s="82">
        <f t="shared" si="2"/>
        <v>0</v>
      </c>
      <c r="F28" s="82">
        <f t="shared" si="3"/>
        <v>0.92592592592592593</v>
      </c>
      <c r="H28" s="1">
        <v>1</v>
      </c>
      <c r="I28">
        <v>1</v>
      </c>
      <c r="J28">
        <v>1</v>
      </c>
      <c r="K28" s="1">
        <v>1</v>
      </c>
      <c r="L28">
        <v>1</v>
      </c>
      <c r="M28" s="1">
        <v>1</v>
      </c>
      <c r="O28" s="1">
        <v>1</v>
      </c>
      <c r="P28" s="1">
        <v>1</v>
      </c>
      <c r="Q28" s="1">
        <v>1</v>
      </c>
      <c r="R28" s="1">
        <v>0.66669999999999996</v>
      </c>
      <c r="S28" s="1">
        <v>1</v>
      </c>
      <c r="T28" s="1">
        <v>1</v>
      </c>
      <c r="U28"/>
      <c r="V28" s="1">
        <v>0.75</v>
      </c>
      <c r="W28" s="1">
        <v>0.8</v>
      </c>
      <c r="X28" s="1">
        <v>1</v>
      </c>
      <c r="Y28" s="1">
        <v>1</v>
      </c>
      <c r="Z28" s="1">
        <v>1</v>
      </c>
      <c r="AA28" s="1">
        <v>1</v>
      </c>
      <c r="AB28">
        <v>1</v>
      </c>
      <c r="AC28" s="1">
        <v>1</v>
      </c>
      <c r="AD28" s="1">
        <v>1</v>
      </c>
      <c r="AE28" s="1">
        <v>1</v>
      </c>
      <c r="AF28" s="1">
        <v>1</v>
      </c>
      <c r="AG28" s="1">
        <v>1</v>
      </c>
      <c r="AH28" s="1">
        <v>1</v>
      </c>
      <c r="AI28">
        <v>1</v>
      </c>
      <c r="AJ28" s="1">
        <v>1</v>
      </c>
    </row>
    <row r="29" spans="1:36" x14ac:dyDescent="0.25">
      <c r="A29" s="78" t="s">
        <v>170</v>
      </c>
      <c r="B29" s="92" t="s">
        <v>132</v>
      </c>
      <c r="C29" s="77">
        <f t="shared" si="0"/>
        <v>0.76349999999999985</v>
      </c>
      <c r="D29" s="77">
        <f t="shared" si="1"/>
        <v>0.82824999999999982</v>
      </c>
      <c r="E29" s="82">
        <f t="shared" si="2"/>
        <v>3.5714285714285712E-2</v>
      </c>
      <c r="F29" s="82">
        <f t="shared" si="3"/>
        <v>0.4642857142857143</v>
      </c>
      <c r="H29" s="1">
        <v>1</v>
      </c>
      <c r="I29">
        <v>0.5</v>
      </c>
      <c r="J29">
        <v>0.5</v>
      </c>
      <c r="K29" s="1">
        <v>0.75</v>
      </c>
      <c r="L29">
        <v>1</v>
      </c>
      <c r="M29" s="1">
        <v>0.5</v>
      </c>
      <c r="N29" s="1">
        <v>1</v>
      </c>
      <c r="O29" s="1">
        <v>0.66669999999999996</v>
      </c>
      <c r="P29" s="1">
        <v>0.8</v>
      </c>
      <c r="Q29" s="1">
        <v>0.8</v>
      </c>
      <c r="R29" s="1">
        <v>0.66669999999999996</v>
      </c>
      <c r="S29" s="1">
        <v>1</v>
      </c>
      <c r="T29" s="1">
        <v>1</v>
      </c>
      <c r="U29">
        <v>1</v>
      </c>
      <c r="V29" s="1">
        <v>0.5</v>
      </c>
      <c r="W29" s="1">
        <v>1</v>
      </c>
      <c r="X29" s="1">
        <v>0.77780000000000005</v>
      </c>
      <c r="Y29" s="1">
        <v>1</v>
      </c>
      <c r="Z29" s="1">
        <v>0</v>
      </c>
      <c r="AA29" s="1">
        <v>0.66669999999999996</v>
      </c>
      <c r="AB29">
        <v>0.75</v>
      </c>
      <c r="AC29" s="1">
        <v>0.66669999999999996</v>
      </c>
      <c r="AD29" s="1">
        <v>1</v>
      </c>
      <c r="AF29" s="1">
        <v>0.66669999999999996</v>
      </c>
      <c r="AG29" s="1">
        <v>0.66669999999999996</v>
      </c>
      <c r="AH29" s="1">
        <v>0.5</v>
      </c>
      <c r="AI29">
        <v>1</v>
      </c>
      <c r="AJ29" s="1">
        <v>1</v>
      </c>
    </row>
    <row r="30" spans="1:36" x14ac:dyDescent="0.25">
      <c r="A30" s="87" t="s">
        <v>822</v>
      </c>
      <c r="B30" s="92" t="s">
        <v>823</v>
      </c>
      <c r="C30" s="77">
        <f t="shared" si="0"/>
        <v>0.90238214285714291</v>
      </c>
      <c r="D30" s="77">
        <f t="shared" si="1"/>
        <v>0.97222083333333342</v>
      </c>
      <c r="E30" s="82">
        <f t="shared" si="2"/>
        <v>3.5714285714285712E-2</v>
      </c>
      <c r="F30" s="82">
        <f t="shared" si="3"/>
        <v>0.7857142857142857</v>
      </c>
      <c r="H30" s="1">
        <v>1</v>
      </c>
      <c r="I30">
        <v>1</v>
      </c>
      <c r="J30">
        <v>1</v>
      </c>
      <c r="K30" s="1">
        <v>0</v>
      </c>
      <c r="L30">
        <v>1</v>
      </c>
      <c r="M30" s="1">
        <v>1</v>
      </c>
      <c r="N30" s="1">
        <v>1</v>
      </c>
      <c r="O30" s="1">
        <v>0.66669999999999996</v>
      </c>
      <c r="P30" s="1">
        <v>1</v>
      </c>
      <c r="Q30" s="1">
        <v>1</v>
      </c>
      <c r="R30" s="1">
        <v>1</v>
      </c>
      <c r="S30" s="1">
        <v>1</v>
      </c>
      <c r="T30" s="1">
        <v>1</v>
      </c>
      <c r="U30">
        <v>1</v>
      </c>
      <c r="V30" s="1">
        <v>0.75</v>
      </c>
      <c r="W30" s="1">
        <v>1</v>
      </c>
      <c r="X30" s="1">
        <v>1</v>
      </c>
      <c r="Y30" s="1">
        <v>1</v>
      </c>
      <c r="Z30" s="1">
        <v>0.6</v>
      </c>
      <c r="AA30" s="1">
        <v>1</v>
      </c>
      <c r="AB30"/>
      <c r="AC30" s="1">
        <v>1</v>
      </c>
      <c r="AD30" s="1">
        <v>1</v>
      </c>
      <c r="AE30" s="1">
        <v>1</v>
      </c>
      <c r="AF30" s="1">
        <v>0.83330000000000004</v>
      </c>
      <c r="AG30" s="1">
        <v>1</v>
      </c>
      <c r="AH30" s="1">
        <v>0.75</v>
      </c>
      <c r="AI30">
        <v>1</v>
      </c>
      <c r="AJ30" s="1">
        <v>0.66669999999999996</v>
      </c>
    </row>
    <row r="31" spans="1:36" x14ac:dyDescent="0.25">
      <c r="A31" s="78" t="s">
        <v>715</v>
      </c>
      <c r="B31" s="92" t="s">
        <v>764</v>
      </c>
      <c r="C31" s="77">
        <f t="shared" si="0"/>
        <v>0.637976923076923</v>
      </c>
      <c r="D31" s="77">
        <f t="shared" si="1"/>
        <v>0.75397272727272724</v>
      </c>
      <c r="E31" s="82">
        <f t="shared" si="2"/>
        <v>0.23076923076923078</v>
      </c>
      <c r="F31" s="82">
        <f t="shared" si="3"/>
        <v>0.38461538461538464</v>
      </c>
      <c r="H31" s="1">
        <v>1</v>
      </c>
      <c r="I31">
        <v>0.5</v>
      </c>
      <c r="J31">
        <v>1</v>
      </c>
      <c r="K31" s="1">
        <v>1</v>
      </c>
      <c r="L31">
        <v>1</v>
      </c>
      <c r="N31" s="1">
        <v>0.1429</v>
      </c>
      <c r="O31" s="1">
        <v>0</v>
      </c>
      <c r="P31" s="1">
        <v>0.8</v>
      </c>
      <c r="Q31" s="1">
        <v>0.6</v>
      </c>
      <c r="R31" s="1">
        <v>0.66669999999999996</v>
      </c>
      <c r="S31" s="1">
        <v>0.88890000000000002</v>
      </c>
      <c r="T31" s="1">
        <v>1</v>
      </c>
      <c r="U31">
        <v>1</v>
      </c>
      <c r="V31" s="1">
        <v>0</v>
      </c>
      <c r="X31" s="1">
        <v>0.88890000000000002</v>
      </c>
      <c r="Y31" s="1">
        <v>0.75</v>
      </c>
      <c r="Z31" s="1">
        <v>0.6</v>
      </c>
      <c r="AA31" s="1">
        <v>0.66669999999999996</v>
      </c>
      <c r="AB31">
        <v>0.75</v>
      </c>
      <c r="AC31" s="1">
        <v>0.5</v>
      </c>
      <c r="AD31" s="1">
        <v>0.75</v>
      </c>
      <c r="AE31" s="1">
        <v>0</v>
      </c>
      <c r="AF31" s="1">
        <v>0.33329999999999999</v>
      </c>
      <c r="AG31" s="1">
        <v>0</v>
      </c>
      <c r="AH31" s="1">
        <v>0.75</v>
      </c>
      <c r="AJ31" s="1">
        <v>1</v>
      </c>
    </row>
    <row r="32" spans="1:36" x14ac:dyDescent="0.25">
      <c r="A32" s="78" t="s">
        <v>716</v>
      </c>
      <c r="B32" s="92" t="s">
        <v>772</v>
      </c>
      <c r="C32" s="77">
        <f t="shared" si="0"/>
        <v>0.83913448275862057</v>
      </c>
      <c r="D32" s="77">
        <f t="shared" si="1"/>
        <v>0.90939599999999987</v>
      </c>
      <c r="E32" s="82">
        <f t="shared" si="2"/>
        <v>6.8965517241379309E-2</v>
      </c>
      <c r="F32" s="82">
        <f t="shared" si="3"/>
        <v>0.65517241379310343</v>
      </c>
      <c r="H32" s="1">
        <v>0.8</v>
      </c>
      <c r="I32">
        <v>0.8</v>
      </c>
      <c r="J32">
        <v>1</v>
      </c>
      <c r="K32" s="1">
        <v>1</v>
      </c>
      <c r="L32">
        <v>1</v>
      </c>
      <c r="M32" s="1">
        <v>0.83330000000000004</v>
      </c>
      <c r="N32" s="1">
        <v>0.85709999999999997</v>
      </c>
      <c r="O32" s="1">
        <v>1</v>
      </c>
      <c r="P32" s="1">
        <v>0.4</v>
      </c>
      <c r="Q32" s="1">
        <v>0</v>
      </c>
      <c r="R32" s="1">
        <v>1</v>
      </c>
      <c r="S32" s="1">
        <v>0.77780000000000005</v>
      </c>
      <c r="T32" s="1">
        <v>1</v>
      </c>
      <c r="U32">
        <v>0.75</v>
      </c>
      <c r="V32" s="1">
        <v>0.75</v>
      </c>
      <c r="W32" s="1">
        <v>0.6</v>
      </c>
      <c r="X32" s="1">
        <v>1</v>
      </c>
      <c r="Y32" s="1">
        <v>1</v>
      </c>
      <c r="Z32" s="1">
        <v>0.6</v>
      </c>
      <c r="AA32" s="1">
        <v>0.66669999999999996</v>
      </c>
      <c r="AB32">
        <v>0.75</v>
      </c>
      <c r="AC32" s="1">
        <v>1</v>
      </c>
      <c r="AD32" s="1">
        <v>0.75</v>
      </c>
      <c r="AE32" s="1">
        <v>1</v>
      </c>
      <c r="AF32" s="1">
        <v>1</v>
      </c>
      <c r="AG32" s="1">
        <v>1</v>
      </c>
      <c r="AH32" s="1">
        <v>1</v>
      </c>
      <c r="AI32">
        <v>1</v>
      </c>
      <c r="AJ32" s="1">
        <v>1</v>
      </c>
    </row>
  </sheetData>
  <pageMargins left="0.7" right="0.7" top="0.75" bottom="0.75" header="0.3" footer="0.3"/>
  <pageSetup orientation="portrait"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zoomScale="80" zoomScaleNormal="80" workbookViewId="0">
      <selection activeCell="C4" sqref="C4:C32"/>
    </sheetView>
  </sheetViews>
  <sheetFormatPr defaultRowHeight="12.75" x14ac:dyDescent="0.2"/>
  <cols>
    <col min="1" max="1" width="29.5703125" style="3" bestFit="1" customWidth="1"/>
    <col min="2" max="2" width="10.7109375" style="3" bestFit="1" customWidth="1"/>
    <col min="3" max="3" width="6.7109375" bestFit="1" customWidth="1"/>
    <col min="5" max="5" width="30.7109375" style="21" bestFit="1" customWidth="1"/>
    <col min="6" max="6" width="31.5703125" style="21" bestFit="1" customWidth="1"/>
    <col min="7" max="7" width="9.42578125" style="21" bestFit="1" customWidth="1"/>
    <col min="8" max="8" width="7.7109375" style="21" bestFit="1" customWidth="1"/>
  </cols>
  <sheetData>
    <row r="1" spans="1:8" ht="15" customHeight="1" x14ac:dyDescent="0.2">
      <c r="A1" s="3" t="s">
        <v>421</v>
      </c>
      <c r="E1" s="21" t="s">
        <v>423</v>
      </c>
    </row>
    <row r="2" spans="1:8" ht="15" customHeight="1" thickBot="1" x14ac:dyDescent="0.25">
      <c r="A2" s="3" t="s">
        <v>422</v>
      </c>
    </row>
    <row r="3" spans="1:8" ht="15" customHeight="1" thickBot="1" x14ac:dyDescent="0.25">
      <c r="A3" s="20" t="s">
        <v>220</v>
      </c>
      <c r="B3" s="20" t="s">
        <v>0</v>
      </c>
      <c r="C3" s="20" t="s">
        <v>420</v>
      </c>
      <c r="E3" s="22" t="s">
        <v>424</v>
      </c>
      <c r="F3" s="22" t="s">
        <v>425</v>
      </c>
      <c r="G3" s="22" t="s">
        <v>426</v>
      </c>
      <c r="H3" s="22" t="s">
        <v>1</v>
      </c>
    </row>
    <row r="4" spans="1:8" ht="15.6" customHeight="1" thickBot="1" x14ac:dyDescent="0.25">
      <c r="A4" s="85" t="s">
        <v>799</v>
      </c>
      <c r="B4" s="85" t="s">
        <v>686</v>
      </c>
      <c r="C4">
        <f t="shared" ref="C4:C32" si="0">VLOOKUP(A4,$F$4:$H$32,3,FALSE)</f>
        <v>0.66669999999999996</v>
      </c>
      <c r="E4" s="79" t="s">
        <v>713</v>
      </c>
      <c r="F4" s="79" t="s">
        <v>781</v>
      </c>
      <c r="G4" s="80">
        <v>3</v>
      </c>
      <c r="H4" s="81">
        <v>1</v>
      </c>
    </row>
    <row r="5" spans="1:8" ht="15.6" customHeight="1" thickBot="1" x14ac:dyDescent="0.3">
      <c r="A5" s="93" t="s">
        <v>802</v>
      </c>
      <c r="B5" s="93" t="s">
        <v>801</v>
      </c>
      <c r="C5" s="93"/>
      <c r="E5" s="112" t="s">
        <v>857</v>
      </c>
      <c r="F5" s="112" t="s">
        <v>799</v>
      </c>
      <c r="G5" s="113">
        <v>2</v>
      </c>
      <c r="H5" s="114">
        <v>0.66669999999999996</v>
      </c>
    </row>
    <row r="6" spans="1:8" ht="15.6" customHeight="1" thickBot="1" x14ac:dyDescent="0.25">
      <c r="A6" t="s">
        <v>825</v>
      </c>
      <c r="B6" s="85" t="s">
        <v>689</v>
      </c>
      <c r="C6">
        <f t="shared" si="0"/>
        <v>1</v>
      </c>
      <c r="E6" s="79" t="s">
        <v>704</v>
      </c>
      <c r="F6" s="79" t="s">
        <v>775</v>
      </c>
      <c r="G6" s="80">
        <v>3</v>
      </c>
      <c r="H6" s="81">
        <v>1</v>
      </c>
    </row>
    <row r="7" spans="1:8" ht="15.6" customHeight="1" thickBot="1" x14ac:dyDescent="0.25">
      <c r="A7" s="85" t="s">
        <v>805</v>
      </c>
      <c r="B7" s="85" t="s">
        <v>690</v>
      </c>
      <c r="C7" t="e">
        <f t="shared" si="0"/>
        <v>#N/A</v>
      </c>
      <c r="E7" s="88" t="s">
        <v>702</v>
      </c>
      <c r="F7" s="88" t="s">
        <v>809</v>
      </c>
      <c r="G7" s="89">
        <v>3</v>
      </c>
      <c r="H7" s="90">
        <v>1</v>
      </c>
    </row>
    <row r="8" spans="1:8" ht="15.6" customHeight="1" thickBot="1" x14ac:dyDescent="0.25">
      <c r="A8" t="s">
        <v>821</v>
      </c>
      <c r="B8" s="85" t="s">
        <v>691</v>
      </c>
      <c r="C8">
        <f t="shared" si="0"/>
        <v>1</v>
      </c>
      <c r="E8" s="79" t="s">
        <v>705</v>
      </c>
      <c r="F8" s="79" t="s">
        <v>742</v>
      </c>
      <c r="G8" s="80">
        <v>3</v>
      </c>
      <c r="H8" s="81">
        <v>1</v>
      </c>
    </row>
    <row r="9" spans="1:8" ht="15.6" customHeight="1" thickBot="1" x14ac:dyDescent="0.25">
      <c r="A9" s="85" t="s">
        <v>778</v>
      </c>
      <c r="B9" s="85" t="s">
        <v>692</v>
      </c>
      <c r="C9">
        <f t="shared" si="0"/>
        <v>0.66669999999999996</v>
      </c>
      <c r="E9" s="88" t="s">
        <v>716</v>
      </c>
      <c r="F9" s="88" t="s">
        <v>773</v>
      </c>
      <c r="G9" s="89">
        <v>3</v>
      </c>
      <c r="H9" s="90">
        <v>1</v>
      </c>
    </row>
    <row r="10" spans="1:8" ht="15.6" customHeight="1" thickBot="1" x14ac:dyDescent="0.25">
      <c r="A10" s="85" t="s">
        <v>761</v>
      </c>
      <c r="B10" s="85" t="s">
        <v>693</v>
      </c>
      <c r="C10">
        <f t="shared" si="0"/>
        <v>0.66669999999999996</v>
      </c>
      <c r="E10" s="79" t="s">
        <v>691</v>
      </c>
      <c r="F10" s="79" t="s">
        <v>821</v>
      </c>
      <c r="G10" s="80">
        <v>3</v>
      </c>
      <c r="H10" s="81">
        <v>1</v>
      </c>
    </row>
    <row r="11" spans="1:8" ht="15.6" customHeight="1" thickBot="1" x14ac:dyDescent="0.25">
      <c r="A11" s="85" t="s">
        <v>815</v>
      </c>
      <c r="B11" s="85" t="s">
        <v>694</v>
      </c>
      <c r="C11">
        <f t="shared" si="0"/>
        <v>1</v>
      </c>
      <c r="E11" s="88" t="s">
        <v>491</v>
      </c>
      <c r="F11" s="88" t="s">
        <v>785</v>
      </c>
      <c r="G11" s="89">
        <v>3</v>
      </c>
      <c r="H11" s="90">
        <v>1</v>
      </c>
    </row>
    <row r="12" spans="1:8" ht="15.6" customHeight="1" thickBot="1" x14ac:dyDescent="0.25">
      <c r="A12" s="85" t="s">
        <v>755</v>
      </c>
      <c r="B12" s="85" t="s">
        <v>695</v>
      </c>
      <c r="C12">
        <f t="shared" si="0"/>
        <v>0.66669999999999996</v>
      </c>
      <c r="E12" s="115" t="s">
        <v>700</v>
      </c>
      <c r="F12" s="115" t="s">
        <v>793</v>
      </c>
      <c r="G12" s="116">
        <v>2</v>
      </c>
      <c r="H12" s="117">
        <v>0.66669999999999996</v>
      </c>
    </row>
    <row r="13" spans="1:8" ht="15.6" customHeight="1" thickBot="1" x14ac:dyDescent="0.25">
      <c r="A13" s="85" t="s">
        <v>790</v>
      </c>
      <c r="B13" s="85" t="s">
        <v>697</v>
      </c>
      <c r="C13">
        <f t="shared" si="0"/>
        <v>0.66669999999999996</v>
      </c>
      <c r="E13" s="112" t="s">
        <v>884</v>
      </c>
      <c r="F13" s="112" t="s">
        <v>755</v>
      </c>
      <c r="G13" s="113">
        <v>2</v>
      </c>
      <c r="H13" s="114">
        <v>0.66669999999999996</v>
      </c>
    </row>
    <row r="14" spans="1:8" ht="15.6" customHeight="1" thickBot="1" x14ac:dyDescent="0.25">
      <c r="A14" s="85" t="s">
        <v>767</v>
      </c>
      <c r="B14" s="85" t="s">
        <v>699</v>
      </c>
      <c r="C14">
        <f t="shared" si="0"/>
        <v>1</v>
      </c>
      <c r="E14" s="115" t="s">
        <v>882</v>
      </c>
      <c r="F14" s="115" t="s">
        <v>778</v>
      </c>
      <c r="G14" s="116">
        <v>2</v>
      </c>
      <c r="H14" s="117">
        <v>0.66669999999999996</v>
      </c>
    </row>
    <row r="15" spans="1:8" ht="15.6" customHeight="1" thickBot="1" x14ac:dyDescent="0.3">
      <c r="A15" s="93" t="s">
        <v>832</v>
      </c>
      <c r="B15" s="93" t="s">
        <v>833</v>
      </c>
      <c r="C15" s="93"/>
      <c r="E15" s="112" t="s">
        <v>822</v>
      </c>
      <c r="F15" s="118" t="s">
        <v>824</v>
      </c>
      <c r="G15" s="113">
        <v>2</v>
      </c>
      <c r="H15" s="114">
        <v>0.66669999999999996</v>
      </c>
    </row>
    <row r="16" spans="1:8" ht="15.6" customHeight="1" thickBot="1" x14ac:dyDescent="0.25">
      <c r="A16" s="85" t="s">
        <v>793</v>
      </c>
      <c r="B16" s="85" t="s">
        <v>700</v>
      </c>
      <c r="C16">
        <f t="shared" si="0"/>
        <v>0.66669999999999996</v>
      </c>
      <c r="E16" s="79" t="s">
        <v>699</v>
      </c>
      <c r="F16" s="79" t="s">
        <v>767</v>
      </c>
      <c r="G16" s="80">
        <v>3</v>
      </c>
      <c r="H16" s="81">
        <v>1</v>
      </c>
    </row>
    <row r="17" spans="1:8" ht="15.6" customHeight="1" thickBot="1" x14ac:dyDescent="0.25">
      <c r="A17" s="85" t="s">
        <v>809</v>
      </c>
      <c r="B17" s="85" t="s">
        <v>702</v>
      </c>
      <c r="C17">
        <f t="shared" si="0"/>
        <v>1</v>
      </c>
      <c r="E17" s="88" t="s">
        <v>715</v>
      </c>
      <c r="F17" s="88" t="s">
        <v>765</v>
      </c>
      <c r="G17" s="89">
        <v>3</v>
      </c>
      <c r="H17" s="90">
        <v>1</v>
      </c>
    </row>
    <row r="18" spans="1:8" ht="15.6" customHeight="1" thickBot="1" x14ac:dyDescent="0.25">
      <c r="A18" s="85" t="s">
        <v>775</v>
      </c>
      <c r="B18" s="85" t="s">
        <v>704</v>
      </c>
      <c r="C18">
        <f t="shared" si="0"/>
        <v>1</v>
      </c>
      <c r="E18" s="79" t="s">
        <v>707</v>
      </c>
      <c r="F18" s="79" t="s">
        <v>796</v>
      </c>
      <c r="G18" s="80">
        <v>3</v>
      </c>
      <c r="H18" s="81">
        <v>1</v>
      </c>
    </row>
    <row r="19" spans="1:8" ht="15.6" customHeight="1" thickBot="1" x14ac:dyDescent="0.25">
      <c r="A19" s="85" t="s">
        <v>742</v>
      </c>
      <c r="B19" s="85" t="s">
        <v>705</v>
      </c>
      <c r="C19">
        <f t="shared" si="0"/>
        <v>1</v>
      </c>
      <c r="E19" s="88" t="s">
        <v>708</v>
      </c>
      <c r="F19" s="88" t="s">
        <v>735</v>
      </c>
      <c r="G19" s="89">
        <v>3</v>
      </c>
      <c r="H19" s="90">
        <v>1</v>
      </c>
    </row>
    <row r="20" spans="1:8" ht="15.6" customHeight="1" thickBot="1" x14ac:dyDescent="0.25">
      <c r="A20" s="85" t="s">
        <v>748</v>
      </c>
      <c r="B20" s="85" t="s">
        <v>119</v>
      </c>
      <c r="C20">
        <f t="shared" si="0"/>
        <v>1</v>
      </c>
      <c r="E20" s="115" t="s">
        <v>887</v>
      </c>
      <c r="F20" s="115" t="s">
        <v>790</v>
      </c>
      <c r="G20" s="116">
        <v>2</v>
      </c>
      <c r="H20" s="117">
        <v>0.66669999999999996</v>
      </c>
    </row>
    <row r="21" spans="1:8" ht="15.6" customHeight="1" thickBot="1" x14ac:dyDescent="0.25">
      <c r="A21" s="85" t="s">
        <v>796</v>
      </c>
      <c r="B21" s="85" t="s">
        <v>707</v>
      </c>
      <c r="C21">
        <f t="shared" si="0"/>
        <v>1</v>
      </c>
      <c r="E21" s="88" t="s">
        <v>694</v>
      </c>
      <c r="F21" s="88" t="s">
        <v>815</v>
      </c>
      <c r="G21" s="89">
        <v>3</v>
      </c>
      <c r="H21" s="90">
        <v>1</v>
      </c>
    </row>
    <row r="22" spans="1:8" ht="15.6" customHeight="1" thickBot="1" x14ac:dyDescent="0.25">
      <c r="A22" s="91" t="s">
        <v>836</v>
      </c>
      <c r="B22" s="85" t="s">
        <v>834</v>
      </c>
      <c r="C22" t="e">
        <f t="shared" si="0"/>
        <v>#N/A</v>
      </c>
      <c r="E22" s="79" t="s">
        <v>119</v>
      </c>
      <c r="F22" s="79" t="s">
        <v>748</v>
      </c>
      <c r="G22" s="80">
        <v>3</v>
      </c>
      <c r="H22" s="81">
        <v>1</v>
      </c>
    </row>
    <row r="23" spans="1:8" ht="15.6" customHeight="1" thickBot="1" x14ac:dyDescent="0.25">
      <c r="A23" s="85" t="s">
        <v>735</v>
      </c>
      <c r="B23" s="85" t="s">
        <v>708</v>
      </c>
      <c r="C23">
        <f t="shared" si="0"/>
        <v>1</v>
      </c>
      <c r="E23" s="88" t="s">
        <v>880</v>
      </c>
      <c r="F23" s="88" t="s">
        <v>825</v>
      </c>
      <c r="G23" s="89">
        <v>3</v>
      </c>
      <c r="H23" s="90">
        <v>1</v>
      </c>
    </row>
    <row r="24" spans="1:8" ht="15.6" customHeight="1" thickBot="1" x14ac:dyDescent="0.25">
      <c r="A24" s="85" t="s">
        <v>807</v>
      </c>
      <c r="B24" s="85" t="s">
        <v>708</v>
      </c>
      <c r="C24" t="e">
        <f t="shared" si="0"/>
        <v>#N/A</v>
      </c>
      <c r="E24" s="115" t="s">
        <v>693</v>
      </c>
      <c r="F24" s="115" t="s">
        <v>761</v>
      </c>
      <c r="G24" s="116">
        <v>2</v>
      </c>
      <c r="H24" s="117">
        <v>0.66669999999999996</v>
      </c>
    </row>
    <row r="25" spans="1:8" ht="15.6" customHeight="1" thickBot="1" x14ac:dyDescent="0.3">
      <c r="A25" s="93" t="s">
        <v>752</v>
      </c>
      <c r="B25" s="93" t="s">
        <v>710</v>
      </c>
      <c r="C25" s="93"/>
      <c r="E25" s="88" t="s">
        <v>883</v>
      </c>
      <c r="F25" s="88" t="s">
        <v>789</v>
      </c>
      <c r="G25" s="89">
        <v>3</v>
      </c>
      <c r="H25" s="90">
        <v>1</v>
      </c>
    </row>
    <row r="26" spans="1:8" ht="15.6" customHeight="1" thickBot="1" x14ac:dyDescent="0.25">
      <c r="A26" s="85" t="s">
        <v>785</v>
      </c>
      <c r="B26" s="85" t="s">
        <v>491</v>
      </c>
      <c r="C26">
        <f t="shared" si="0"/>
        <v>1</v>
      </c>
      <c r="E26" s="79" t="s">
        <v>888</v>
      </c>
      <c r="F26" s="79" t="s">
        <v>759</v>
      </c>
      <c r="G26" s="80">
        <v>3</v>
      </c>
      <c r="H26" s="81">
        <v>1</v>
      </c>
    </row>
    <row r="27" spans="1:8" ht="15.6" customHeight="1" thickBot="1" x14ac:dyDescent="0.25">
      <c r="A27" s="85" t="s">
        <v>789</v>
      </c>
      <c r="B27" s="85" t="s">
        <v>711</v>
      </c>
      <c r="C27">
        <f t="shared" si="0"/>
        <v>1</v>
      </c>
      <c r="E27" s="88"/>
      <c r="F27" s="88"/>
      <c r="G27" s="89"/>
      <c r="H27" s="90"/>
    </row>
    <row r="28" spans="1:8" ht="15.6" customHeight="1" thickBot="1" x14ac:dyDescent="0.25">
      <c r="A28" s="85" t="s">
        <v>781</v>
      </c>
      <c r="B28" s="85" t="s">
        <v>713</v>
      </c>
      <c r="C28">
        <f t="shared" si="0"/>
        <v>1</v>
      </c>
      <c r="E28" s="79"/>
      <c r="F28" s="79"/>
      <c r="G28" s="80"/>
      <c r="H28" s="81"/>
    </row>
    <row r="29" spans="1:8" ht="15.6" customHeight="1" thickBot="1" x14ac:dyDescent="0.25">
      <c r="A29" s="85" t="s">
        <v>759</v>
      </c>
      <c r="B29" s="85" t="s">
        <v>170</v>
      </c>
      <c r="C29">
        <f t="shared" si="0"/>
        <v>1</v>
      </c>
      <c r="E29" s="88"/>
      <c r="F29" s="88"/>
      <c r="G29" s="89"/>
      <c r="H29" s="90"/>
    </row>
    <row r="30" spans="1:8" ht="15.6" customHeight="1" thickBot="1" x14ac:dyDescent="0.25">
      <c r="A30" s="79" t="s">
        <v>824</v>
      </c>
      <c r="B30" s="85" t="s">
        <v>822</v>
      </c>
      <c r="C30">
        <f t="shared" si="0"/>
        <v>0.66669999999999996</v>
      </c>
      <c r="E30" s="79"/>
      <c r="F30" s="79"/>
      <c r="G30" s="80"/>
      <c r="H30" s="81"/>
    </row>
    <row r="31" spans="1:8" ht="15.6" customHeight="1" thickBot="1" x14ac:dyDescent="0.25">
      <c r="A31" s="85" t="s">
        <v>765</v>
      </c>
      <c r="B31" s="85" t="s">
        <v>715</v>
      </c>
      <c r="C31">
        <f t="shared" si="0"/>
        <v>1</v>
      </c>
      <c r="E31" s="88"/>
      <c r="F31" s="88"/>
      <c r="G31" s="89"/>
      <c r="H31" s="90"/>
    </row>
    <row r="32" spans="1:8" ht="15.6" customHeight="1" thickBot="1" x14ac:dyDescent="0.25">
      <c r="A32" s="85" t="s">
        <v>773</v>
      </c>
      <c r="B32" s="85" t="s">
        <v>716</v>
      </c>
      <c r="C32">
        <f t="shared" si="0"/>
        <v>1</v>
      </c>
    </row>
  </sheetData>
  <sortState ref="E4:H57">
    <sortCondition ref="E4:E57"/>
  </sortState>
  <hyperlinks>
    <hyperlink ref="F15"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Overall</vt:lpstr>
      <vt:lpstr>MT1</vt:lpstr>
      <vt:lpstr>MT2</vt:lpstr>
      <vt:lpstr>MT3</vt:lpstr>
      <vt:lpstr>MT4</vt:lpstr>
      <vt:lpstr>Final</vt:lpstr>
      <vt:lpstr>Participation</vt:lpstr>
      <vt:lpstr>PrepCheck</vt:lpstr>
      <vt:lpstr>PrepC_Raw</vt:lpstr>
      <vt:lpstr>misc</vt:lpstr>
      <vt:lpstr>PastGrades</vt:lpstr>
    </vt:vector>
  </TitlesOfParts>
  <Company>Northland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dogle</dc:creator>
  <cp:lastModifiedBy>Northland College</cp:lastModifiedBy>
  <cp:lastPrinted>2018-04-04T14:48:59Z</cp:lastPrinted>
  <dcterms:created xsi:type="dcterms:W3CDTF">2005-09-07T13:20:53Z</dcterms:created>
  <dcterms:modified xsi:type="dcterms:W3CDTF">2018-04-22T02:02:15Z</dcterms:modified>
</cp:coreProperties>
</file>