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NRS349\modules\Recruitment\Cases\"/>
    </mc:Choice>
  </mc:AlternateContent>
  <bookViews>
    <workbookView xWindow="0" yWindow="0" windowWidth="15045" windowHeight="79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C8" i="2" l="1"/>
  <c r="C7" i="2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E6" i="1"/>
  <c r="F6" i="1" s="1"/>
  <c r="E7" i="1"/>
  <c r="E8" i="1"/>
  <c r="E9" i="1"/>
  <c r="F9" i="1" s="1"/>
  <c r="E10" i="1"/>
  <c r="E11" i="1"/>
  <c r="F11" i="1" s="1"/>
  <c r="E12" i="1"/>
  <c r="E13" i="1"/>
  <c r="F13" i="1" s="1"/>
  <c r="E14" i="1"/>
  <c r="F14" i="1" s="1"/>
  <c r="E15" i="1"/>
  <c r="E16" i="1"/>
  <c r="E17" i="1"/>
  <c r="E18" i="1"/>
  <c r="E5" i="1"/>
  <c r="F5" i="1" s="1"/>
  <c r="G5" i="1" s="1"/>
  <c r="K18" i="1" l="1"/>
  <c r="K10" i="1"/>
  <c r="K16" i="1"/>
  <c r="K8" i="1"/>
  <c r="K15" i="1"/>
  <c r="K7" i="1"/>
  <c r="K17" i="1"/>
  <c r="K13" i="1"/>
  <c r="K12" i="1"/>
  <c r="K5" i="1"/>
  <c r="L5" i="1" s="1"/>
  <c r="K11" i="1"/>
  <c r="K9" i="1"/>
  <c r="K14" i="1"/>
  <c r="K6" i="1"/>
  <c r="H5" i="1"/>
  <c r="F18" i="1"/>
  <c r="F17" i="1"/>
  <c r="F16" i="1"/>
  <c r="F8" i="1"/>
  <c r="F10" i="1"/>
  <c r="G6" i="1"/>
  <c r="H6" i="1" s="1"/>
  <c r="F7" i="1"/>
  <c r="F12" i="1"/>
  <c r="F15" i="1"/>
  <c r="L6" i="1" l="1"/>
  <c r="M5" i="1"/>
  <c r="G7" i="1"/>
  <c r="L7" i="1" l="1"/>
  <c r="M6" i="1"/>
  <c r="G8" i="1"/>
  <c r="H7" i="1"/>
  <c r="L8" i="1" l="1"/>
  <c r="M7" i="1"/>
  <c r="G9" i="1"/>
  <c r="H8" i="1"/>
  <c r="L9" i="1" l="1"/>
  <c r="M8" i="1"/>
  <c r="G10" i="1"/>
  <c r="H9" i="1"/>
  <c r="L10" i="1" l="1"/>
  <c r="M9" i="1"/>
  <c r="G11" i="1"/>
  <c r="H10" i="1"/>
  <c r="M10" i="1" l="1"/>
  <c r="L11" i="1"/>
  <c r="G12" i="1"/>
  <c r="H11" i="1"/>
  <c r="L12" i="1" l="1"/>
  <c r="M11" i="1"/>
  <c r="G13" i="1"/>
  <c r="H12" i="1"/>
  <c r="L13" i="1" l="1"/>
  <c r="M12" i="1"/>
  <c r="G14" i="1"/>
  <c r="H13" i="1"/>
  <c r="L14" i="1" l="1"/>
  <c r="M13" i="1"/>
  <c r="G15" i="1"/>
  <c r="H14" i="1"/>
  <c r="L15" i="1" l="1"/>
  <c r="M14" i="1"/>
  <c r="G16" i="1"/>
  <c r="H15" i="1"/>
  <c r="L16" i="1" l="1"/>
  <c r="M15" i="1"/>
  <c r="G17" i="1"/>
  <c r="H16" i="1"/>
  <c r="L17" i="1" l="1"/>
  <c r="M16" i="1"/>
  <c r="G18" i="1"/>
  <c r="H17" i="1"/>
  <c r="L18" i="1" l="1"/>
  <c r="M17" i="1"/>
  <c r="H18" i="1"/>
  <c r="H19" i="1" s="1"/>
  <c r="M18" i="1" l="1"/>
  <c r="M19" i="1" l="1"/>
  <c r="M20" i="1" s="1"/>
  <c r="N20" i="1" s="1"/>
</calcChain>
</file>

<file path=xl/sharedStrings.xml><?xml version="1.0" encoding="utf-8"?>
<sst xmlns="http://schemas.openxmlformats.org/spreadsheetml/2006/main" count="39" uniqueCount="33">
  <si>
    <t>a</t>
  </si>
  <si>
    <t>b</t>
  </si>
  <si>
    <t>M</t>
  </si>
  <si>
    <t>F</t>
  </si>
  <si>
    <t>S_i</t>
  </si>
  <si>
    <t>Sum</t>
  </si>
  <si>
    <t>SPR</t>
  </si>
  <si>
    <t>NO FISHING</t>
  </si>
  <si>
    <t>Fishing</t>
  </si>
  <si>
    <t>slctvty</t>
  </si>
  <si>
    <t>P_i</t>
  </si>
  <si>
    <t>SPR Threshold =</t>
  </si>
  <si>
    <t>Derek</t>
  </si>
  <si>
    <t>S_ij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</si>
  <si>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</si>
  <si>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</si>
  <si>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</si>
  <si>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</si>
  <si>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</si>
  <si>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</si>
  <si>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</si>
  <si>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</si>
  <si>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</si>
  <si>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</si>
  <si>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</si>
  <si>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759-800</t>
  </si>
  <si>
    <t>800-850</t>
  </si>
  <si>
    <t>850-900</t>
  </si>
  <si>
    <t>Range</t>
  </si>
  <si>
    <t>Mids</t>
  </si>
  <si>
    <t>Lengths</t>
  </si>
  <si>
    <t>E_i</t>
  </si>
  <si>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_i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</si>
</sst>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Sheet1!$H$4</c:f>
              <c:strCache>
                <c:ptCount val="1"/>
                <c:pt idx="0">
                  <c:v>P_i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</c:f>
              <c:numCache>
                <c:formatCode>General</c:formatCode>
                <c:ptCount val="14"/>
                <c:pt idx="0">
                  <c:v>225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  <c:pt idx="4">
                  <c:v>425</c:v>
                </c:pt>
                <c:pt idx="5">
                  <c:v>475</c:v>
                </c:pt>
                <c:pt idx="6">
                  <c:v>525</c:v>
                </c:pt>
                <c:pt idx="7">
                  <c:v>575</c:v>
                </c:pt>
                <c:pt idx="8">
                  <c:v>625</c:v>
                </c:pt>
                <c:pt idx="9">
                  <c:v>675</c:v>
                </c:pt>
                <c:pt idx="10">
                  <c:v>725</c:v>
                </c:pt>
                <c:pt idx="11">
                  <c:v>775</c:v>
                </c:pt>
                <c:pt idx="12">
                  <c:v>825</c:v>
                </c:pt>
                <c:pt idx="13">
                  <c:v>875</c:v>
                </c:pt>
              </c:numCache>
            </c:numRef>
          </c:xVal>
          <c:yVal>
            <c:numRef>
              <c:f>Sheet1!$H$5:$H$18</c:f>
              <c:numCache>
                <c:formatCode>0.0</c:formatCode>
                <c:ptCount val="14"/>
                <c:pt idx="0">
                  <c:v>48.063560635555099</c:v>
                </c:pt>
                <c:pt idx="1">
                  <c:v>349.6211263722721</c:v>
                </c:pt>
                <c:pt idx="2">
                  <c:v>2317.1007094922461</c:v>
                </c:pt>
                <c:pt idx="3">
                  <c:v>9719.1439194012328</c:v>
                </c:pt>
                <c:pt idx="4">
                  <c:v>17121.187129310216</c:v>
                </c:pt>
                <c:pt idx="5">
                  <c:v>19088.666712430193</c:v>
                </c:pt>
                <c:pt idx="6">
                  <c:v>19390.224278166908</c:v>
                </c:pt>
                <c:pt idx="7">
                  <c:v>19431.76920643968</c:v>
                </c:pt>
                <c:pt idx="8">
                  <c:v>19437.405381963355</c:v>
                </c:pt>
                <c:pt idx="9">
                  <c:v>19438.168406568013</c:v>
                </c:pt>
                <c:pt idx="10">
                  <c:v>19438.271675321317</c:v>
                </c:pt>
                <c:pt idx="11">
                  <c:v>19438.285651311595</c:v>
                </c:pt>
                <c:pt idx="12">
                  <c:v>19438.287542757738</c:v>
                </c:pt>
                <c:pt idx="13">
                  <c:v>19438.287798737168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Sheet1!$M$4</c:f>
              <c:strCache>
                <c:ptCount val="1"/>
                <c:pt idx="0">
                  <c:v>P_i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</c:f>
              <c:numCache>
                <c:formatCode>General</c:formatCode>
                <c:ptCount val="14"/>
                <c:pt idx="0">
                  <c:v>225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  <c:pt idx="4">
                  <c:v>425</c:v>
                </c:pt>
                <c:pt idx="5">
                  <c:v>475</c:v>
                </c:pt>
                <c:pt idx="6">
                  <c:v>525</c:v>
                </c:pt>
                <c:pt idx="7">
                  <c:v>575</c:v>
                </c:pt>
                <c:pt idx="8">
                  <c:v>625</c:v>
                </c:pt>
                <c:pt idx="9">
                  <c:v>675</c:v>
                </c:pt>
                <c:pt idx="10">
                  <c:v>725</c:v>
                </c:pt>
                <c:pt idx="11">
                  <c:v>775</c:v>
                </c:pt>
                <c:pt idx="12">
                  <c:v>825</c:v>
                </c:pt>
                <c:pt idx="13">
                  <c:v>875</c:v>
                </c:pt>
              </c:numCache>
            </c:numRef>
          </c:xVal>
          <c:yVal>
            <c:numRef>
              <c:f>Sheet1!$M$5:$M$18</c:f>
              <c:numCache>
                <c:formatCode>0.0</c:formatCode>
                <c:ptCount val="14"/>
                <c:pt idx="0">
                  <c:v>48.063560635555099</c:v>
                </c:pt>
                <c:pt idx="1">
                  <c:v>349.6211263722721</c:v>
                </c:pt>
                <c:pt idx="2">
                  <c:v>1897.0816088401127</c:v>
                </c:pt>
                <c:pt idx="3">
                  <c:v>6514.936999480039</c:v>
                </c:pt>
                <c:pt idx="4">
                  <c:v>9396.3067203087303</c:v>
                </c:pt>
                <c:pt idx="5">
                  <c:v>8577.090840275152</c:v>
                </c:pt>
                <c:pt idx="6">
                  <c:v>7133.2648716409794</c:v>
                </c:pt>
                <c:pt idx="7">
                  <c:v>5852.7364121933988</c:v>
                </c:pt>
                <c:pt idx="8">
                  <c:v>4793.2051540944085</c:v>
                </c:pt>
                <c:pt idx="9">
                  <c:v>3924.4985174798044</c:v>
                </c:pt>
                <c:pt idx="10">
                  <c:v>3213.1246968797727</c:v>
                </c:pt>
                <c:pt idx="11">
                  <c:v>2630.6858942544413</c:v>
                </c:pt>
                <c:pt idx="12">
                  <c:v>2153.82365289277</c:v>
                </c:pt>
                <c:pt idx="13">
                  <c:v>1763.4016845519973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7120"/>
        <c:axId val="142307512"/>
      </c:scatterChart>
      <c:valAx>
        <c:axId val="142307120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7512"/>
        <c:crosses val="autoZero"/>
        <c:crossBetween val="midCat"/>
      </c:valAx>
      <c:valAx>
        <c:axId val="142307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Eggs Produced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71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m_i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</c:f>
              <c:numCache>
                <c:formatCode>General</c:formatCode>
                <c:ptCount val="14"/>
                <c:pt idx="0">
                  <c:v>225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  <c:pt idx="4">
                  <c:v>425</c:v>
                </c:pt>
                <c:pt idx="5">
                  <c:v>475</c:v>
                </c:pt>
                <c:pt idx="6">
                  <c:v>525</c:v>
                </c:pt>
                <c:pt idx="7">
                  <c:v>575</c:v>
                </c:pt>
                <c:pt idx="8">
                  <c:v>625</c:v>
                </c:pt>
                <c:pt idx="9">
                  <c:v>675</c:v>
                </c:pt>
                <c:pt idx="10">
                  <c:v>725</c:v>
                </c:pt>
                <c:pt idx="11">
                  <c:v>775</c:v>
                </c:pt>
                <c:pt idx="12">
                  <c:v>825</c:v>
                </c:pt>
                <c:pt idx="13">
                  <c:v>875</c:v>
                </c:pt>
              </c:numCache>
            </c:numRef>
          </c:xVal>
          <c:yVal>
            <c:numRef>
              <c:f>Sheet1!$D$5:$D$18</c:f>
              <c:numCache>
                <c:formatCode>0.000</c:formatCode>
                <c:ptCount val="14"/>
                <c:pt idx="0">
                  <c:v>2.4726231566347743E-3</c:v>
                </c:pt>
                <c:pt idx="1">
                  <c:v>1.7986209962091559E-2</c:v>
                </c:pt>
                <c:pt idx="2">
                  <c:v>0.11920292202211755</c:v>
                </c:pt>
                <c:pt idx="3">
                  <c:v>0.5</c:v>
                </c:pt>
                <c:pt idx="4">
                  <c:v>0.88079707797788231</c:v>
                </c:pt>
                <c:pt idx="5">
                  <c:v>0.98201379003790845</c:v>
                </c:pt>
                <c:pt idx="6">
                  <c:v>0.99752737684336534</c:v>
                </c:pt>
                <c:pt idx="7">
                  <c:v>0.99966464986953363</c:v>
                </c:pt>
                <c:pt idx="8">
                  <c:v>0.99995460213129761</c:v>
                </c:pt>
                <c:pt idx="9">
                  <c:v>0.99999385582539779</c:v>
                </c:pt>
                <c:pt idx="10">
                  <c:v>0.99999916847197223</c:v>
                </c:pt>
                <c:pt idx="11">
                  <c:v>0.99999988746483792</c:v>
                </c:pt>
                <c:pt idx="12">
                  <c:v>0.9999999847700205</c:v>
                </c:pt>
                <c:pt idx="13">
                  <c:v>0.99999999793884631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8296"/>
        <c:axId val="142308688"/>
      </c:scatterChart>
      <c:valAx>
        <c:axId val="142308296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688"/>
        <c:crosses val="autoZero"/>
        <c:crossBetween val="midCat"/>
      </c:valAx>
      <c:valAx>
        <c:axId val="142308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  <a:p>
                <a:pPr>
                  <a:defRPr/>
                </a:pPr>
                <a:r>
                  <a:rPr lang="en-US"/>
                  <a:t> Mature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E_i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</c:f>
              <c:numCache>
                <c:formatCode>General</c:formatCode>
                <c:ptCount val="14"/>
                <c:pt idx="0">
                  <c:v>225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  <c:pt idx="4">
                  <c:v>425</c:v>
                </c:pt>
                <c:pt idx="5">
                  <c:v>475</c:v>
                </c:pt>
                <c:pt idx="6">
                  <c:v>525</c:v>
                </c:pt>
                <c:pt idx="7">
                  <c:v>575</c:v>
                </c:pt>
                <c:pt idx="8">
                  <c:v>625</c:v>
                </c:pt>
                <c:pt idx="9">
                  <c:v>675</c:v>
                </c:pt>
                <c:pt idx="10">
                  <c:v>725</c:v>
                </c:pt>
                <c:pt idx="11">
                  <c:v>775</c:v>
                </c:pt>
                <c:pt idx="12">
                  <c:v>825</c:v>
                </c:pt>
                <c:pt idx="13">
                  <c:v>875</c:v>
                </c:pt>
              </c:numCache>
            </c:numRef>
          </c:xVal>
          <c:yVal>
            <c:numRef>
              <c:f>Sheet1!$C$5:$C$18</c:f>
              <c:numCache>
                <c:formatCode>General</c:formatCode>
                <c:ptCount val="14"/>
                <c:pt idx="0">
                  <c:v>24959.255641914595</c:v>
                </c:pt>
                <c:pt idx="1">
                  <c:v>32048.31862582525</c:v>
                </c:pt>
                <c:pt idx="2">
                  <c:v>41150.855677666768</c:v>
                </c:pt>
                <c:pt idx="3">
                  <c:v>52838.744608573186</c:v>
                </c:pt>
                <c:pt idx="4">
                  <c:v>67846.29106328034</c:v>
                </c:pt>
                <c:pt idx="5">
                  <c:v>87116.362153246329</c:v>
                </c:pt>
                <c:pt idx="6">
                  <c:v>111859.62321414231</c:v>
                </c:pt>
                <c:pt idx="7">
                  <c:v>143630.59930807285</c:v>
                </c:pt>
                <c:pt idx="8">
                  <c:v>184425.34012565826</c:v>
                </c:pt>
                <c:pt idx="9">
                  <c:v>236806.8242026268</c:v>
                </c:pt>
                <c:pt idx="10">
                  <c:v>304065.98112127866</c:v>
                </c:pt>
                <c:pt idx="11">
                  <c:v>390428.44810981676</c:v>
                </c:pt>
                <c:pt idx="12">
                  <c:v>501320.05077095568</c:v>
                </c:pt>
                <c:pt idx="13">
                  <c:v>643707.68708509614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9472"/>
        <c:axId val="142309864"/>
      </c:scatterChart>
      <c:valAx>
        <c:axId val="142309472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9864"/>
        <c:crosses val="autoZero"/>
        <c:crossBetween val="midCat"/>
      </c:valAx>
      <c:valAx>
        <c:axId val="142309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Fecundity (Thousands)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947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</c:f>
              <c:numCache>
                <c:formatCode>General</c:formatCode>
                <c:ptCount val="14"/>
                <c:pt idx="0">
                  <c:v>225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  <c:pt idx="4">
                  <c:v>425</c:v>
                </c:pt>
                <c:pt idx="5">
                  <c:v>475</c:v>
                </c:pt>
                <c:pt idx="6">
                  <c:v>525</c:v>
                </c:pt>
                <c:pt idx="7">
                  <c:v>575</c:v>
                </c:pt>
                <c:pt idx="8">
                  <c:v>625</c:v>
                </c:pt>
                <c:pt idx="9">
                  <c:v>675</c:v>
                </c:pt>
                <c:pt idx="10">
                  <c:v>725</c:v>
                </c:pt>
                <c:pt idx="11">
                  <c:v>775</c:v>
                </c:pt>
                <c:pt idx="12">
                  <c:v>825</c:v>
                </c:pt>
                <c:pt idx="13">
                  <c:v>875</c:v>
                </c:pt>
              </c:numCache>
            </c:numRef>
          </c:xVal>
          <c:yVal>
            <c:numRef>
              <c:f>Sheet1!$G$5:$G$18</c:f>
              <c:numCache>
                <c:formatCode>0.000</c:formatCode>
                <c:ptCount val="14"/>
                <c:pt idx="0">
                  <c:v>0.77880078307140488</c:v>
                </c:pt>
                <c:pt idx="1">
                  <c:v>0.60653065971263342</c:v>
                </c:pt>
                <c:pt idx="2">
                  <c:v>0.47236655274101469</c:v>
                </c:pt>
                <c:pt idx="3">
                  <c:v>0.36787944117144233</c:v>
                </c:pt>
                <c:pt idx="4">
                  <c:v>0.28650479686019009</c:v>
                </c:pt>
                <c:pt idx="5">
                  <c:v>0.22313016014842982</c:v>
                </c:pt>
                <c:pt idx="6">
                  <c:v>0.17377394345044511</c:v>
                </c:pt>
                <c:pt idx="7">
                  <c:v>0.13533528323661267</c:v>
                </c:pt>
                <c:pt idx="8">
                  <c:v>0.10539922456186432</c:v>
                </c:pt>
                <c:pt idx="9">
                  <c:v>8.2084998623898786E-2</c:v>
                </c:pt>
                <c:pt idx="10">
                  <c:v>6.392786120670757E-2</c:v>
                </c:pt>
                <c:pt idx="11">
                  <c:v>4.9787068367863944E-2</c:v>
                </c:pt>
                <c:pt idx="12">
                  <c:v>3.8774207831722009E-2</c:v>
                </c:pt>
                <c:pt idx="13">
                  <c:v>3.0197383422318501E-2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S_i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</c:f>
              <c:numCache>
                <c:formatCode>General</c:formatCode>
                <c:ptCount val="14"/>
                <c:pt idx="0">
                  <c:v>225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  <c:pt idx="4">
                  <c:v>425</c:v>
                </c:pt>
                <c:pt idx="5">
                  <c:v>475</c:v>
                </c:pt>
                <c:pt idx="6">
                  <c:v>525</c:v>
                </c:pt>
                <c:pt idx="7">
                  <c:v>575</c:v>
                </c:pt>
                <c:pt idx="8">
                  <c:v>625</c:v>
                </c:pt>
                <c:pt idx="9">
                  <c:v>675</c:v>
                </c:pt>
                <c:pt idx="10">
                  <c:v>725</c:v>
                </c:pt>
                <c:pt idx="11">
                  <c:v>775</c:v>
                </c:pt>
                <c:pt idx="12">
                  <c:v>825</c:v>
                </c:pt>
                <c:pt idx="13">
                  <c:v>875</c:v>
                </c:pt>
              </c:numCache>
            </c:numRef>
          </c:xVal>
          <c:yVal>
            <c:numRef>
              <c:f>Sheet1!$L$5:$L$18</c:f>
              <c:numCache>
                <c:formatCode>0.000</c:formatCode>
                <c:ptCount val="14"/>
                <c:pt idx="0">
                  <c:v>0.77880078307140488</c:v>
                </c:pt>
                <c:pt idx="1">
                  <c:v>0.60653065971263342</c:v>
                </c:pt>
                <c:pt idx="2">
                  <c:v>0.38674102345450123</c:v>
                </c:pt>
                <c:pt idx="3">
                  <c:v>0.24659696394160652</c:v>
                </c:pt>
                <c:pt idx="4">
                  <c:v>0.15723716631362766</c:v>
                </c:pt>
                <c:pt idx="5">
                  <c:v>0.10025884372280378</c:v>
                </c:pt>
                <c:pt idx="6">
                  <c:v>6.3927861206707598E-2</c:v>
                </c:pt>
                <c:pt idx="7">
                  <c:v>4.0762203978366232E-2</c:v>
                </c:pt>
                <c:pt idx="8">
                  <c:v>2.5991128778755358E-2</c:v>
                </c:pt>
                <c:pt idx="9">
                  <c:v>1.6572675401761258E-2</c:v>
                </c:pt>
                <c:pt idx="10">
                  <c:v>1.0567204383852662E-2</c:v>
                </c:pt>
                <c:pt idx="11">
                  <c:v>6.7379469990854731E-3</c:v>
                </c:pt>
                <c:pt idx="12">
                  <c:v>4.296304690752345E-3</c:v>
                </c:pt>
                <c:pt idx="13">
                  <c:v>2.7394448187683723E-3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0648"/>
        <c:axId val="142311040"/>
      </c:scatterChart>
      <c:valAx>
        <c:axId val="142310648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1040"/>
        <c:crosses val="autoZero"/>
        <c:crossBetween val="midCat"/>
      </c:valAx>
      <c:valAx>
        <c:axId val="142311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</a:p>
              <a:p>
                <a:pPr>
                  <a:defRPr/>
                </a:pPr>
                <a:r>
                  <a:rPr lang="en-US"/>
                  <a:t> Survival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17319</xdr:colOff>
      <xdr:row>8</xdr:row>
      <xdr:rowOff>122673</xdr:rowOff>
    </xdr:from>
    <xdr:to>
      <xdr:col>17</xdr:col>
      <xdr:colOff>589532</xdr:colOff>
      <xdr:row>15</xdr:row>
      <xdr:rowOff>52077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6203</xdr:colOff>
      <xdr:row>2</xdr:row>
      <xdr:rowOff>12407</xdr:rowOff>
    </xdr:from>
    <xdr:to>
      <xdr:col>21</xdr:col>
      <xdr:colOff>578417</xdr:colOff>
      <xdr:row>8</xdr:row>
      <xdr:rowOff>109306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6202</xdr:colOff>
      <xdr:row>8</xdr:row>
      <xdr:rowOff>117867</xdr:rowOff>
    </xdr:from>
    <xdr:to>
      <xdr:col>21</xdr:col>
      <xdr:colOff>578416</xdr:colOff>
      <xdr:row>15</xdr:row>
      <xdr:rowOff>47271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18609</xdr:colOff>
      <xdr:row>2</xdr:row>
      <xdr:rowOff>18610</xdr:rowOff>
    </xdr:from>
    <xdr:to>
      <xdr:col>17</xdr:col>
      <xdr:colOff>590822</xdr:colOff>
      <xdr:row>8</xdr:row>
      <xdr:rowOff>115509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10" zoomScaleNormal="110" workbookViewId="0">
      <selection activeCell="D21" sqref="D21"/>
    </sheetView>
  </sheetViews>
  <sheetFormatPr defaultRowHeight="14" x14ac:dyDescent="0.3"/>
  <cols>
    <col min="2" max="2" width="5.5" customWidth="1"/>
    <col min="3" max="3" width="7.796875" customWidth="1"/>
    <col min="4" max="4" width="6.59765625" customWidth="1"/>
    <col min="5" max="5" width="5.796875" customWidth="1"/>
    <col min="6" max="6" width="6.69921875" customWidth="1"/>
    <col min="7" max="7" width="6.296875" customWidth="1"/>
    <col min="9" max="9" width="5.5" customWidth="1"/>
    <col min="10" max="10" width="6.59765625" bestFit="1" customWidth="1"/>
    <col min="11" max="11" width="6.8984375" customWidth="1"/>
    <col min="12" max="12" width="6.296875" customWidth="1"/>
    <col min="13" max="13" width="9.296875" customWidth="1"/>
    <col min="14" max="14" width="4.59765625" customWidth="1"/>
  </cols>
  <sheetData>
    <row r="1" spans="1:13" ht="14.55" thickBot="1" x14ac:dyDescent="0.35">
      <c r="B1" s="12" t="s">
        <v>0</v>
      </c>
      <c r="C1" s="17">
        <v>9</v>
      </c>
      <c r="D1" s="17">
        <v>15</v>
      </c>
      <c r="E1" s="1"/>
      <c r="J1" s="16"/>
      <c r="K1" s="15" t="s">
        <v>11</v>
      </c>
      <c r="L1" s="20">
        <v>0.2</v>
      </c>
    </row>
    <row r="2" spans="1:13" ht="14.55" thickBot="1" x14ac:dyDescent="0.35">
      <c r="B2" s="12" t="s">
        <v>1</v>
      </c>
      <c r="C2" s="17">
        <v>5.0000000000000001E-3</v>
      </c>
      <c r="D2" s="17">
        <v>0.04</v>
      </c>
    </row>
    <row r="3" spans="1:13" ht="14.55" thickBot="1" x14ac:dyDescent="0.35">
      <c r="A3" s="27" t="s">
        <v>30</v>
      </c>
      <c r="B3" s="27"/>
      <c r="C3" s="2"/>
      <c r="D3" s="2"/>
      <c r="E3" s="18">
        <v>0.25</v>
      </c>
      <c r="F3" s="25" t="s">
        <v>7</v>
      </c>
      <c r="G3" s="25"/>
      <c r="H3" s="25"/>
      <c r="I3" s="19">
        <v>0.2</v>
      </c>
      <c r="J3" s="26" t="s">
        <v>8</v>
      </c>
      <c r="K3" s="26"/>
      <c r="L3" s="26"/>
      <c r="M3" s="26"/>
    </row>
    <row r="4" spans="1:13" ht="14.55" thickBot="1" x14ac:dyDescent="0.35">
      <c r="A4" s="3" t="s">
        <v>28</v>
      </c>
      <c r="B4" s="3" t="s">
        <v>29</v>
      </c>
      <c r="C4" s="3" t="s">
        <v>31</v>
      </c>
      <c r="D4" s="3" t="s">
        <v>32</v>
      </c>
      <c r="E4" s="4" t="s">
        <v>2</v>
      </c>
      <c r="F4" s="4" t="s">
        <v>13</v>
      </c>
      <c r="G4" s="4" t="s">
        <v>4</v>
      </c>
      <c r="H4" s="4" t="s">
        <v>10</v>
      </c>
      <c r="I4" s="8" t="s">
        <v>3</v>
      </c>
      <c r="J4" s="8" t="s">
        <v>9</v>
      </c>
      <c r="K4" s="8" t="s">
        <v>13</v>
      </c>
      <c r="L4" s="8" t="s">
        <v>4</v>
      </c>
      <c r="M4" s="8" t="s">
        <v>10</v>
      </c>
    </row>
    <row r="5" spans="1:13" x14ac:dyDescent="0.3">
      <c r="A5" s="1" t="s">
        <v>14</v>
      </c>
      <c r="B5" s="1">
        <v>225</v>
      </c>
      <c r="C5">
        <f>EXP($C$1+$C$2*B5)</f>
        <v>24959.255641914595</v>
      </c>
      <c r="D5" s="29">
        <f>1/(1+EXP($D$1-$D$2*B5))</f>
        <v>2.4726231566347743E-3</v>
      </c>
      <c r="E5" s="5">
        <f t="shared" ref="E5:E18" si="0">$E$3</f>
        <v>0.25</v>
      </c>
      <c r="F5" s="6">
        <f>EXP(-E5)</f>
        <v>0.77880078307140488</v>
      </c>
      <c r="G5" s="6">
        <f>F5</f>
        <v>0.77880078307140488</v>
      </c>
      <c r="H5" s="7">
        <f>C5*D5*G5</f>
        <v>48.063560635555099</v>
      </c>
      <c r="I5" s="9">
        <f t="shared" ref="I5:I18" si="1">$I$3*J5</f>
        <v>0</v>
      </c>
      <c r="J5" s="21">
        <v>0</v>
      </c>
      <c r="K5" s="10">
        <f>EXP(-(E5+I5*J5))</f>
        <v>0.77880078307140488</v>
      </c>
      <c r="L5" s="10">
        <f>K5</f>
        <v>0.77880078307140488</v>
      </c>
      <c r="M5" s="11">
        <f>C5*D5*L5</f>
        <v>48.063560635555099</v>
      </c>
    </row>
    <row r="6" spans="1:13" x14ac:dyDescent="0.3">
      <c r="A6" s="1" t="s">
        <v>15</v>
      </c>
      <c r="B6" s="1">
        <v>275</v>
      </c>
      <c r="C6">
        <f t="shared" ref="C6:C18" si="2">EXP($C$1+$C$2*B6)</f>
        <v>32048.31862582525</v>
      </c>
      <c r="D6" s="29">
        <f t="shared" ref="D6:D18" si="3">1/(1+EXP($D$1-$D$2*B6))</f>
        <v>1.7986209962091559E-2</v>
      </c>
      <c r="E6" s="5">
        <f t="shared" si="0"/>
        <v>0.25</v>
      </c>
      <c r="F6" s="6">
        <f t="shared" ref="F6:F18" si="4">EXP(-E6)</f>
        <v>0.77880078307140488</v>
      </c>
      <c r="G6" s="6">
        <f>G5*F6</f>
        <v>0.60653065971263342</v>
      </c>
      <c r="H6" s="7">
        <f t="shared" ref="H6:H18" si="5">C6*D6*G6</f>
        <v>349.6211263722721</v>
      </c>
      <c r="I6" s="9">
        <f t="shared" si="1"/>
        <v>0</v>
      </c>
      <c r="J6" s="22">
        <v>0</v>
      </c>
      <c r="K6" s="10">
        <f t="shared" ref="K6:K18" si="6">EXP(-(E6+I6*J6))</f>
        <v>0.77880078307140488</v>
      </c>
      <c r="L6" s="10">
        <f>L5*K6</f>
        <v>0.60653065971263342</v>
      </c>
      <c r="M6" s="11">
        <f t="shared" ref="M6:M18" si="7">C6*D6*L6</f>
        <v>349.6211263722721</v>
      </c>
    </row>
    <row r="7" spans="1:13" x14ac:dyDescent="0.3">
      <c r="A7" s="1" t="s">
        <v>16</v>
      </c>
      <c r="B7" s="1">
        <v>325</v>
      </c>
      <c r="C7">
        <f t="shared" si="2"/>
        <v>41150.855677666768</v>
      </c>
      <c r="D7" s="29">
        <f t="shared" si="3"/>
        <v>0.11920292202211755</v>
      </c>
      <c r="E7" s="5">
        <f t="shared" si="0"/>
        <v>0.25</v>
      </c>
      <c r="F7" s="6">
        <f t="shared" si="4"/>
        <v>0.77880078307140488</v>
      </c>
      <c r="G7" s="6">
        <f t="shared" ref="G7:G18" si="8">G6*F7</f>
        <v>0.47236655274101469</v>
      </c>
      <c r="H7" s="7">
        <f t="shared" si="5"/>
        <v>2317.1007094922461</v>
      </c>
      <c r="I7" s="9">
        <f t="shared" si="1"/>
        <v>0.2</v>
      </c>
      <c r="J7" s="22">
        <v>1</v>
      </c>
      <c r="K7" s="10">
        <f t="shared" si="6"/>
        <v>0.63762815162177333</v>
      </c>
      <c r="L7" s="10">
        <f t="shared" ref="L7:L18" si="9">L6*K7</f>
        <v>0.38674102345450123</v>
      </c>
      <c r="M7" s="11">
        <f t="shared" si="7"/>
        <v>1897.0816088401127</v>
      </c>
    </row>
    <row r="8" spans="1:13" x14ac:dyDescent="0.3">
      <c r="A8" s="1" t="s">
        <v>17</v>
      </c>
      <c r="B8" s="1">
        <v>375</v>
      </c>
      <c r="C8">
        <f t="shared" si="2"/>
        <v>52838.744608573186</v>
      </c>
      <c r="D8" s="29">
        <f t="shared" si="3"/>
        <v>0.5</v>
      </c>
      <c r="E8" s="5">
        <f t="shared" si="0"/>
        <v>0.25</v>
      </c>
      <c r="F8" s="6">
        <f t="shared" si="4"/>
        <v>0.77880078307140488</v>
      </c>
      <c r="G8" s="6">
        <f t="shared" si="8"/>
        <v>0.36787944117144233</v>
      </c>
      <c r="H8" s="7">
        <f t="shared" si="5"/>
        <v>9719.1439194012328</v>
      </c>
      <c r="I8" s="9">
        <f t="shared" si="1"/>
        <v>0.2</v>
      </c>
      <c r="J8" s="22">
        <v>1</v>
      </c>
      <c r="K8" s="10">
        <f t="shared" si="6"/>
        <v>0.63762815162177333</v>
      </c>
      <c r="L8" s="10">
        <f t="shared" si="9"/>
        <v>0.24659696394160652</v>
      </c>
      <c r="M8" s="11">
        <f t="shared" si="7"/>
        <v>6514.936999480039</v>
      </c>
    </row>
    <row r="9" spans="1:13" x14ac:dyDescent="0.3">
      <c r="A9" s="1" t="s">
        <v>18</v>
      </c>
      <c r="B9" s="1">
        <v>425</v>
      </c>
      <c r="C9">
        <f t="shared" si="2"/>
        <v>67846.29106328034</v>
      </c>
      <c r="D9" s="29">
        <f t="shared" si="3"/>
        <v>0.88079707797788231</v>
      </c>
      <c r="E9" s="5">
        <f t="shared" si="0"/>
        <v>0.25</v>
      </c>
      <c r="F9" s="6">
        <f t="shared" si="4"/>
        <v>0.77880078307140488</v>
      </c>
      <c r="G9" s="6">
        <f t="shared" si="8"/>
        <v>0.28650479686019009</v>
      </c>
      <c r="H9" s="7">
        <f t="shared" si="5"/>
        <v>17121.187129310216</v>
      </c>
      <c r="I9" s="9">
        <f t="shared" si="1"/>
        <v>0.2</v>
      </c>
      <c r="J9" s="22">
        <v>1</v>
      </c>
      <c r="K9" s="10">
        <f t="shared" si="6"/>
        <v>0.63762815162177333</v>
      </c>
      <c r="L9" s="10">
        <f t="shared" si="9"/>
        <v>0.15723716631362766</v>
      </c>
      <c r="M9" s="11">
        <f t="shared" si="7"/>
        <v>9396.3067203087303</v>
      </c>
    </row>
    <row r="10" spans="1:13" x14ac:dyDescent="0.3">
      <c r="A10" s="1" t="s">
        <v>19</v>
      </c>
      <c r="B10" s="1">
        <v>475</v>
      </c>
      <c r="C10">
        <f t="shared" si="2"/>
        <v>87116.362153246329</v>
      </c>
      <c r="D10" s="29">
        <f t="shared" si="3"/>
        <v>0.98201379003790845</v>
      </c>
      <c r="E10" s="5">
        <f t="shared" si="0"/>
        <v>0.25</v>
      </c>
      <c r="F10" s="6">
        <f t="shared" si="4"/>
        <v>0.77880078307140488</v>
      </c>
      <c r="G10" s="6">
        <f t="shared" si="8"/>
        <v>0.22313016014842982</v>
      </c>
      <c r="H10" s="7">
        <f t="shared" si="5"/>
        <v>19088.666712430193</v>
      </c>
      <c r="I10" s="9">
        <f t="shared" si="1"/>
        <v>0.2</v>
      </c>
      <c r="J10" s="22">
        <v>1</v>
      </c>
      <c r="K10" s="10">
        <f t="shared" si="6"/>
        <v>0.63762815162177333</v>
      </c>
      <c r="L10" s="10">
        <f t="shared" si="9"/>
        <v>0.10025884372280378</v>
      </c>
      <c r="M10" s="11">
        <f t="shared" si="7"/>
        <v>8577.090840275152</v>
      </c>
    </row>
    <row r="11" spans="1:13" x14ac:dyDescent="0.3">
      <c r="A11" s="1" t="s">
        <v>20</v>
      </c>
      <c r="B11" s="1">
        <v>525</v>
      </c>
      <c r="C11">
        <f t="shared" si="2"/>
        <v>111859.62321414231</v>
      </c>
      <c r="D11" s="29">
        <f t="shared" si="3"/>
        <v>0.99752737684336534</v>
      </c>
      <c r="E11" s="5">
        <f t="shared" si="0"/>
        <v>0.25</v>
      </c>
      <c r="F11" s="6">
        <f t="shared" si="4"/>
        <v>0.77880078307140488</v>
      </c>
      <c r="G11" s="6">
        <f t="shared" si="8"/>
        <v>0.17377394345044511</v>
      </c>
      <c r="H11" s="7">
        <f t="shared" si="5"/>
        <v>19390.224278166908</v>
      </c>
      <c r="I11" s="9">
        <f t="shared" si="1"/>
        <v>0.2</v>
      </c>
      <c r="J11" s="22">
        <v>1</v>
      </c>
      <c r="K11" s="10">
        <f t="shared" si="6"/>
        <v>0.63762815162177333</v>
      </c>
      <c r="L11" s="10">
        <f t="shared" si="9"/>
        <v>6.3927861206707598E-2</v>
      </c>
      <c r="M11" s="11">
        <f t="shared" si="7"/>
        <v>7133.2648716409794</v>
      </c>
    </row>
    <row r="12" spans="1:13" x14ac:dyDescent="0.3">
      <c r="A12" s="1" t="s">
        <v>21</v>
      </c>
      <c r="B12" s="1">
        <v>575</v>
      </c>
      <c r="C12">
        <f t="shared" si="2"/>
        <v>143630.59930807285</v>
      </c>
      <c r="D12" s="29">
        <f t="shared" si="3"/>
        <v>0.99966464986953363</v>
      </c>
      <c r="E12" s="5">
        <f t="shared" si="0"/>
        <v>0.25</v>
      </c>
      <c r="F12" s="6">
        <f t="shared" si="4"/>
        <v>0.77880078307140488</v>
      </c>
      <c r="G12" s="6">
        <f t="shared" si="8"/>
        <v>0.13533528323661267</v>
      </c>
      <c r="H12" s="7">
        <f t="shared" si="5"/>
        <v>19431.76920643968</v>
      </c>
      <c r="I12" s="9">
        <f t="shared" si="1"/>
        <v>0.2</v>
      </c>
      <c r="J12" s="22">
        <v>1</v>
      </c>
      <c r="K12" s="10">
        <f t="shared" si="6"/>
        <v>0.63762815162177333</v>
      </c>
      <c r="L12" s="10">
        <f t="shared" si="9"/>
        <v>4.0762203978366232E-2</v>
      </c>
      <c r="M12" s="11">
        <f t="shared" si="7"/>
        <v>5852.7364121933988</v>
      </c>
    </row>
    <row r="13" spans="1:13" x14ac:dyDescent="0.3">
      <c r="A13" s="1" t="s">
        <v>22</v>
      </c>
      <c r="B13" s="1">
        <v>625</v>
      </c>
      <c r="C13">
        <f t="shared" si="2"/>
        <v>184425.34012565826</v>
      </c>
      <c r="D13" s="29">
        <f t="shared" si="3"/>
        <v>0.99995460213129761</v>
      </c>
      <c r="E13" s="5">
        <f t="shared" si="0"/>
        <v>0.25</v>
      </c>
      <c r="F13" s="6">
        <f t="shared" si="4"/>
        <v>0.77880078307140488</v>
      </c>
      <c r="G13" s="6">
        <f t="shared" si="8"/>
        <v>0.10539922456186432</v>
      </c>
      <c r="H13" s="7">
        <f t="shared" si="5"/>
        <v>19437.405381963355</v>
      </c>
      <c r="I13" s="9">
        <f t="shared" si="1"/>
        <v>0.2</v>
      </c>
      <c r="J13" s="22">
        <v>1</v>
      </c>
      <c r="K13" s="10">
        <f t="shared" si="6"/>
        <v>0.63762815162177333</v>
      </c>
      <c r="L13" s="10">
        <f t="shared" si="9"/>
        <v>2.5991128778755358E-2</v>
      </c>
      <c r="M13" s="11">
        <f t="shared" si="7"/>
        <v>4793.2051540944085</v>
      </c>
    </row>
    <row r="14" spans="1:13" x14ac:dyDescent="0.3">
      <c r="A14" s="1" t="s">
        <v>23</v>
      </c>
      <c r="B14" s="1">
        <v>675</v>
      </c>
      <c r="C14">
        <f t="shared" si="2"/>
        <v>236806.8242026268</v>
      </c>
      <c r="D14" s="29">
        <f t="shared" si="3"/>
        <v>0.99999385582539779</v>
      </c>
      <c r="E14" s="5">
        <f t="shared" si="0"/>
        <v>0.25</v>
      </c>
      <c r="F14" s="6">
        <f t="shared" si="4"/>
        <v>0.77880078307140488</v>
      </c>
      <c r="G14" s="6">
        <f t="shared" si="8"/>
        <v>8.2084998623898786E-2</v>
      </c>
      <c r="H14" s="7">
        <f t="shared" si="5"/>
        <v>19438.168406568013</v>
      </c>
      <c r="I14" s="9">
        <f t="shared" si="1"/>
        <v>0.2</v>
      </c>
      <c r="J14" s="22">
        <v>1</v>
      </c>
      <c r="K14" s="10">
        <f t="shared" si="6"/>
        <v>0.63762815162177333</v>
      </c>
      <c r="L14" s="10">
        <f t="shared" si="9"/>
        <v>1.6572675401761258E-2</v>
      </c>
      <c r="M14" s="11">
        <f t="shared" si="7"/>
        <v>3924.4985174798044</v>
      </c>
    </row>
    <row r="15" spans="1:13" x14ac:dyDescent="0.3">
      <c r="A15" s="1" t="s">
        <v>24</v>
      </c>
      <c r="B15" s="1">
        <v>725</v>
      </c>
      <c r="C15">
        <f t="shared" si="2"/>
        <v>304065.98112127866</v>
      </c>
      <c r="D15" s="29">
        <f t="shared" si="3"/>
        <v>0.99999916847197223</v>
      </c>
      <c r="E15" s="5">
        <f t="shared" si="0"/>
        <v>0.25</v>
      </c>
      <c r="F15" s="6">
        <f t="shared" si="4"/>
        <v>0.77880078307140488</v>
      </c>
      <c r="G15" s="6">
        <f t="shared" si="8"/>
        <v>6.392786120670757E-2</v>
      </c>
      <c r="H15" s="7">
        <f t="shared" si="5"/>
        <v>19438.271675321317</v>
      </c>
      <c r="I15" s="9">
        <f t="shared" si="1"/>
        <v>0.2</v>
      </c>
      <c r="J15" s="22">
        <v>1</v>
      </c>
      <c r="K15" s="10">
        <f t="shared" si="6"/>
        <v>0.63762815162177333</v>
      </c>
      <c r="L15" s="10">
        <f t="shared" si="9"/>
        <v>1.0567204383852662E-2</v>
      </c>
      <c r="M15" s="11">
        <f t="shared" si="7"/>
        <v>3213.1246968797727</v>
      </c>
    </row>
    <row r="16" spans="1:13" x14ac:dyDescent="0.3">
      <c r="A16" s="1" t="s">
        <v>25</v>
      </c>
      <c r="B16" s="1">
        <v>775</v>
      </c>
      <c r="C16">
        <f t="shared" si="2"/>
        <v>390428.44810981676</v>
      </c>
      <c r="D16" s="29">
        <f t="shared" si="3"/>
        <v>0.99999988746483792</v>
      </c>
      <c r="E16" s="5">
        <f t="shared" si="0"/>
        <v>0.25</v>
      </c>
      <c r="F16" s="6">
        <f t="shared" si="4"/>
        <v>0.77880078307140488</v>
      </c>
      <c r="G16" s="6">
        <f t="shared" si="8"/>
        <v>4.9787068367863944E-2</v>
      </c>
      <c r="H16" s="7">
        <f t="shared" si="5"/>
        <v>19438.285651311595</v>
      </c>
      <c r="I16" s="9">
        <f t="shared" si="1"/>
        <v>0.2</v>
      </c>
      <c r="J16" s="22">
        <v>1</v>
      </c>
      <c r="K16" s="10">
        <f t="shared" si="6"/>
        <v>0.63762815162177333</v>
      </c>
      <c r="L16" s="10">
        <f t="shared" si="9"/>
        <v>6.7379469990854731E-3</v>
      </c>
      <c r="M16" s="11">
        <f t="shared" si="7"/>
        <v>2630.6858942544413</v>
      </c>
    </row>
    <row r="17" spans="1:14" x14ac:dyDescent="0.3">
      <c r="A17" s="1" t="s">
        <v>26</v>
      </c>
      <c r="B17" s="1">
        <v>825</v>
      </c>
      <c r="C17">
        <f t="shared" si="2"/>
        <v>501320.05077095568</v>
      </c>
      <c r="D17" s="29">
        <f t="shared" si="3"/>
        <v>0.9999999847700205</v>
      </c>
      <c r="E17" s="5">
        <f t="shared" si="0"/>
        <v>0.25</v>
      </c>
      <c r="F17" s="6">
        <f t="shared" si="4"/>
        <v>0.77880078307140488</v>
      </c>
      <c r="G17" s="6">
        <f t="shared" si="8"/>
        <v>3.8774207831722009E-2</v>
      </c>
      <c r="H17" s="7">
        <f t="shared" si="5"/>
        <v>19438.287542757738</v>
      </c>
      <c r="I17" s="9">
        <f t="shared" si="1"/>
        <v>0.2</v>
      </c>
      <c r="J17" s="22">
        <v>1</v>
      </c>
      <c r="K17" s="10">
        <f t="shared" si="6"/>
        <v>0.63762815162177333</v>
      </c>
      <c r="L17" s="10">
        <f t="shared" si="9"/>
        <v>4.296304690752345E-3</v>
      </c>
      <c r="M17" s="11">
        <f t="shared" si="7"/>
        <v>2153.82365289277</v>
      </c>
    </row>
    <row r="18" spans="1:14" ht="14.55" thickBot="1" x14ac:dyDescent="0.35">
      <c r="A18" s="1" t="s">
        <v>27</v>
      </c>
      <c r="B18" s="1">
        <v>875</v>
      </c>
      <c r="C18">
        <f t="shared" si="2"/>
        <v>643707.68708509614</v>
      </c>
      <c r="D18" s="29">
        <f t="shared" si="3"/>
        <v>0.99999999793884631</v>
      </c>
      <c r="E18" s="5">
        <f t="shared" si="0"/>
        <v>0.25</v>
      </c>
      <c r="F18" s="6">
        <f t="shared" si="4"/>
        <v>0.77880078307140488</v>
      </c>
      <c r="G18" s="6">
        <f t="shared" si="8"/>
        <v>3.0197383422318501E-2</v>
      </c>
      <c r="H18" s="7">
        <f t="shared" si="5"/>
        <v>19438.287798737168</v>
      </c>
      <c r="I18" s="9">
        <f t="shared" si="1"/>
        <v>0.2</v>
      </c>
      <c r="J18" s="23">
        <v>1</v>
      </c>
      <c r="K18" s="10">
        <f t="shared" si="6"/>
        <v>0.63762815162177333</v>
      </c>
      <c r="L18" s="10">
        <f t="shared" si="9"/>
        <v>2.7394448187683723E-3</v>
      </c>
      <c r="M18" s="11">
        <f t="shared" si="7"/>
        <v>1763.4016845519973</v>
      </c>
    </row>
    <row r="19" spans="1:14" x14ac:dyDescent="0.3">
      <c r="G19" t="s">
        <v>5</v>
      </c>
      <c r="H19" s="24">
        <f>SUM(H5:H18)</f>
        <v>204094.48309890751</v>
      </c>
      <c r="L19" t="s">
        <v>5</v>
      </c>
      <c r="M19">
        <f>SUM(M5:M18)</f>
        <v>58247.841739899435</v>
      </c>
    </row>
    <row r="20" spans="1:14" x14ac:dyDescent="0.3">
      <c r="L20" s="13" t="s">
        <v>6</v>
      </c>
      <c r="M20" s="13">
        <f>M19/H19</f>
        <v>0.28539645391429608</v>
      </c>
      <c r="N20" s="14" t="str">
        <f>IF(M20&lt;$L$1,"YES","no")</f>
        <v>no</v>
      </c>
    </row>
  </sheetData>
  <mergeCells count="3">
    <mergeCell ref="F3:H3"/>
    <mergeCell ref="J3:M3"/>
    <mergeCell ref="A3:B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RowHeight="14" x14ac:dyDescent="0.3"/>
  <sheetData>
    <row r="1" spans="1:3" x14ac:dyDescent="0.3">
      <c r="A1" s="28" t="s">
        <v>12</v>
      </c>
      <c r="B1" s="28"/>
      <c r="C1" s="28"/>
    </row>
    <row r="3" spans="1:3" x14ac:dyDescent="0.3">
      <c r="B3" t="s">
        <v>0</v>
      </c>
      <c r="C3">
        <v>9</v>
      </c>
    </row>
    <row r="4" spans="1:3" x14ac:dyDescent="0.3">
      <c r="B4" t="s">
        <v>1</v>
      </c>
      <c r="C4">
        <v>5.0000000000000001E-3</v>
      </c>
    </row>
    <row r="7" spans="1:3" x14ac:dyDescent="0.3">
      <c r="B7">
        <v>225</v>
      </c>
      <c r="C7">
        <f>EXP($C$3+$C$4*B7)</f>
        <v>24959.255641914595</v>
      </c>
    </row>
    <row r="8" spans="1:3" x14ac:dyDescent="0.3">
      <c r="B8">
        <v>275</v>
      </c>
      <c r="C8">
        <f>EXP($C$3+$C$4*B8)</f>
        <v>32048.31862582525</v>
      </c>
    </row>
    <row r="9" spans="1:3" x14ac:dyDescent="0.3">
      <c r="B9">
        <v>325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2016-02-27T17:13:33Z</dcterms:created>
  <dcterms:modified xsi:type="dcterms:W3CDTF">2016-03-06T14:00:43Z</dcterms:modified>
</cp:coreProperties>
</file>