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70" windowHeight="8040"/>
  </bookViews>
  <sheets>
    <sheet name="Overall" sheetId="5" r:id="rId1"/>
    <sheet name="Homework" sheetId="3" r:id="rId2"/>
    <sheet name="Quizzes" sheetId="4" r:id="rId3"/>
    <sheet name="Portfolio" sheetId="6" r:id="rId4"/>
    <sheet name="Attendance" sheetId="9" r:id="rId5"/>
    <sheet name="Sheet1" sheetId="8" r:id="rId6"/>
  </sheets>
  <calcPr calcId="125725"/>
</workbook>
</file>

<file path=xl/calcChain.xml><?xml version="1.0" encoding="utf-8"?>
<calcChain xmlns="http://schemas.openxmlformats.org/spreadsheetml/2006/main">
  <c r="L2" i="4"/>
  <c r="E21" i="3"/>
  <c r="E4"/>
  <c r="E5"/>
  <c r="E6"/>
  <c r="E7"/>
  <c r="E8"/>
  <c r="E9"/>
  <c r="E10"/>
  <c r="E11"/>
  <c r="E12"/>
  <c r="E13"/>
  <c r="E14"/>
  <c r="E15"/>
  <c r="E16"/>
  <c r="E17"/>
  <c r="E18"/>
  <c r="E19"/>
  <c r="E20"/>
  <c r="E22"/>
  <c r="E23"/>
  <c r="E24"/>
  <c r="V51"/>
  <c r="V50"/>
  <c r="V49"/>
  <c r="V48"/>
  <c r="V47"/>
  <c r="V46"/>
  <c r="V45"/>
  <c r="V44"/>
  <c r="V43"/>
  <c r="V42"/>
  <c r="V41"/>
  <c r="V40"/>
  <c r="V39"/>
  <c r="V38"/>
  <c r="V37"/>
  <c r="V36"/>
  <c r="V35"/>
  <c r="V34"/>
  <c r="V33"/>
  <c r="V32"/>
  <c r="V31"/>
  <c r="V26"/>
  <c r="V27" s="1"/>
  <c r="P26" i="4"/>
  <c r="P27" s="1"/>
  <c r="G32" i="3"/>
  <c r="H32"/>
  <c r="I32"/>
  <c r="J32"/>
  <c r="K32"/>
  <c r="L32"/>
  <c r="M32"/>
  <c r="N32"/>
  <c r="O32"/>
  <c r="P32"/>
  <c r="Q32"/>
  <c r="R32"/>
  <c r="S32"/>
  <c r="T32"/>
  <c r="U32"/>
  <c r="G33"/>
  <c r="H33"/>
  <c r="I33"/>
  <c r="J33"/>
  <c r="K33"/>
  <c r="L33"/>
  <c r="M33"/>
  <c r="N33"/>
  <c r="O33"/>
  <c r="P33"/>
  <c r="Q33"/>
  <c r="R33"/>
  <c r="S33"/>
  <c r="T33"/>
  <c r="U33"/>
  <c r="G34"/>
  <c r="H34"/>
  <c r="I34"/>
  <c r="J34"/>
  <c r="K34"/>
  <c r="L34"/>
  <c r="M34"/>
  <c r="N34"/>
  <c r="O34"/>
  <c r="P34"/>
  <c r="Q34"/>
  <c r="R34"/>
  <c r="S34"/>
  <c r="T34"/>
  <c r="U34"/>
  <c r="G35"/>
  <c r="H35"/>
  <c r="I35"/>
  <c r="J35"/>
  <c r="K35"/>
  <c r="L35"/>
  <c r="M35"/>
  <c r="N35"/>
  <c r="O35"/>
  <c r="P35"/>
  <c r="Q35"/>
  <c r="R35"/>
  <c r="S35"/>
  <c r="T35"/>
  <c r="U35"/>
  <c r="G36"/>
  <c r="H36"/>
  <c r="I36"/>
  <c r="J36"/>
  <c r="K36"/>
  <c r="L36"/>
  <c r="M36"/>
  <c r="N36"/>
  <c r="O36"/>
  <c r="P36"/>
  <c r="Q36"/>
  <c r="R36"/>
  <c r="S36"/>
  <c r="T36"/>
  <c r="U36"/>
  <c r="G37"/>
  <c r="H37"/>
  <c r="I37"/>
  <c r="J37"/>
  <c r="K37"/>
  <c r="L37"/>
  <c r="M37"/>
  <c r="N37"/>
  <c r="O37"/>
  <c r="P37"/>
  <c r="Q37"/>
  <c r="R37"/>
  <c r="S37"/>
  <c r="T37"/>
  <c r="U37"/>
  <c r="G38"/>
  <c r="H38"/>
  <c r="I38"/>
  <c r="J38"/>
  <c r="K38"/>
  <c r="L38"/>
  <c r="M38"/>
  <c r="N38"/>
  <c r="O38"/>
  <c r="P38"/>
  <c r="Q38"/>
  <c r="R38"/>
  <c r="S38"/>
  <c r="T38"/>
  <c r="U38"/>
  <c r="G39"/>
  <c r="H39"/>
  <c r="I39"/>
  <c r="J39"/>
  <c r="K39"/>
  <c r="L39"/>
  <c r="M39"/>
  <c r="N39"/>
  <c r="O39"/>
  <c r="P39"/>
  <c r="Q39"/>
  <c r="R39"/>
  <c r="S39"/>
  <c r="T39"/>
  <c r="U39"/>
  <c r="G40"/>
  <c r="H40"/>
  <c r="I40"/>
  <c r="J40"/>
  <c r="K40"/>
  <c r="L40"/>
  <c r="M40"/>
  <c r="N40"/>
  <c r="O40"/>
  <c r="P40"/>
  <c r="Q40"/>
  <c r="R40"/>
  <c r="S40"/>
  <c r="T40"/>
  <c r="U40"/>
  <c r="G41"/>
  <c r="H41"/>
  <c r="I41"/>
  <c r="J41"/>
  <c r="K41"/>
  <c r="L41"/>
  <c r="M41"/>
  <c r="N41"/>
  <c r="O41"/>
  <c r="P41"/>
  <c r="Q41"/>
  <c r="R41"/>
  <c r="S41"/>
  <c r="T41"/>
  <c r="U41"/>
  <c r="G42"/>
  <c r="H42"/>
  <c r="I42"/>
  <c r="J42"/>
  <c r="K42"/>
  <c r="L42"/>
  <c r="M42"/>
  <c r="N42"/>
  <c r="O42"/>
  <c r="P42"/>
  <c r="Q42"/>
  <c r="R42"/>
  <c r="S42"/>
  <c r="T42"/>
  <c r="U42"/>
  <c r="G43"/>
  <c r="H43"/>
  <c r="I43"/>
  <c r="J43"/>
  <c r="K43"/>
  <c r="L43"/>
  <c r="M43"/>
  <c r="N43"/>
  <c r="O43"/>
  <c r="P43"/>
  <c r="Q43"/>
  <c r="R43"/>
  <c r="S43"/>
  <c r="T43"/>
  <c r="U43"/>
  <c r="G44"/>
  <c r="H44"/>
  <c r="I44"/>
  <c r="J44"/>
  <c r="K44"/>
  <c r="L44"/>
  <c r="M44"/>
  <c r="N44"/>
  <c r="O44"/>
  <c r="P44"/>
  <c r="Q44"/>
  <c r="R44"/>
  <c r="S44"/>
  <c r="T44"/>
  <c r="U44"/>
  <c r="G45"/>
  <c r="H45"/>
  <c r="I45"/>
  <c r="J45"/>
  <c r="K45"/>
  <c r="L45"/>
  <c r="M45"/>
  <c r="N45"/>
  <c r="O45"/>
  <c r="P45"/>
  <c r="Q45"/>
  <c r="R45"/>
  <c r="S45"/>
  <c r="T45"/>
  <c r="U45"/>
  <c r="G46"/>
  <c r="H46"/>
  <c r="I46"/>
  <c r="J46"/>
  <c r="K46"/>
  <c r="L46"/>
  <c r="M46"/>
  <c r="N46"/>
  <c r="O46"/>
  <c r="P46"/>
  <c r="Q46"/>
  <c r="R46"/>
  <c r="S46"/>
  <c r="T46"/>
  <c r="U46"/>
  <c r="G47"/>
  <c r="H47"/>
  <c r="I47"/>
  <c r="J47"/>
  <c r="K47"/>
  <c r="L47"/>
  <c r="M47"/>
  <c r="N47"/>
  <c r="O47"/>
  <c r="P47"/>
  <c r="Q47"/>
  <c r="R47"/>
  <c r="S47"/>
  <c r="T47"/>
  <c r="U47"/>
  <c r="G48"/>
  <c r="H48"/>
  <c r="I48"/>
  <c r="J48"/>
  <c r="K48"/>
  <c r="L48"/>
  <c r="M48"/>
  <c r="N48"/>
  <c r="O48"/>
  <c r="P48"/>
  <c r="Q48"/>
  <c r="R48"/>
  <c r="S48"/>
  <c r="T48"/>
  <c r="U48"/>
  <c r="G49"/>
  <c r="H49"/>
  <c r="I49"/>
  <c r="J49"/>
  <c r="K49"/>
  <c r="L49"/>
  <c r="M49"/>
  <c r="N49"/>
  <c r="O49"/>
  <c r="P49"/>
  <c r="Q49"/>
  <c r="R49"/>
  <c r="S49"/>
  <c r="T49"/>
  <c r="U49"/>
  <c r="G50"/>
  <c r="H50"/>
  <c r="I50"/>
  <c r="J50"/>
  <c r="K50"/>
  <c r="L50"/>
  <c r="M50"/>
  <c r="N50"/>
  <c r="O50"/>
  <c r="P50"/>
  <c r="Q50"/>
  <c r="R50"/>
  <c r="S50"/>
  <c r="T50"/>
  <c r="U50"/>
  <c r="G51"/>
  <c r="H51"/>
  <c r="I51"/>
  <c r="J51"/>
  <c r="K51"/>
  <c r="L51"/>
  <c r="M51"/>
  <c r="N51"/>
  <c r="O51"/>
  <c r="P51"/>
  <c r="Q51"/>
  <c r="R51"/>
  <c r="S51"/>
  <c r="T51"/>
  <c r="U51"/>
  <c r="C5" i="6"/>
  <c r="D5" s="1"/>
  <c r="J5" i="4"/>
  <c r="K5"/>
  <c r="L5"/>
  <c r="H5" s="1"/>
  <c r="C5" i="3"/>
  <c r="C6" i="6"/>
  <c r="D6" s="1"/>
  <c r="C7"/>
  <c r="D7" s="1"/>
  <c r="C8"/>
  <c r="D8" s="1"/>
  <c r="C9"/>
  <c r="D9" s="1"/>
  <c r="C10"/>
  <c r="D10" s="1"/>
  <c r="C11"/>
  <c r="D11" s="1"/>
  <c r="C12"/>
  <c r="D12" s="1"/>
  <c r="C13"/>
  <c r="D13" s="1"/>
  <c r="J6" i="4"/>
  <c r="K6"/>
  <c r="L6"/>
  <c r="H6" s="1"/>
  <c r="J7"/>
  <c r="K7"/>
  <c r="L7"/>
  <c r="H7" s="1"/>
  <c r="J8"/>
  <c r="K8"/>
  <c r="L8"/>
  <c r="H8" s="1"/>
  <c r="J9"/>
  <c r="K9"/>
  <c r="L9"/>
  <c r="H9" s="1"/>
  <c r="J10"/>
  <c r="K10"/>
  <c r="L10"/>
  <c r="H10" s="1"/>
  <c r="J11"/>
  <c r="K11"/>
  <c r="L11"/>
  <c r="H11" s="1"/>
  <c r="J12"/>
  <c r="K12"/>
  <c r="L12"/>
  <c r="H12" s="1"/>
  <c r="J13"/>
  <c r="K13"/>
  <c r="L13"/>
  <c r="H13" s="1"/>
  <c r="C6" i="3"/>
  <c r="C7"/>
  <c r="C8"/>
  <c r="C9"/>
  <c r="C10"/>
  <c r="C11"/>
  <c r="C12"/>
  <c r="C13"/>
  <c r="U31"/>
  <c r="U26"/>
  <c r="U27" s="1"/>
  <c r="R31"/>
  <c r="R26"/>
  <c r="R27" s="1"/>
  <c r="N31"/>
  <c r="M31"/>
  <c r="N26"/>
  <c r="N27" s="1"/>
  <c r="M26"/>
  <c r="M27" s="1"/>
  <c r="T26"/>
  <c r="S26"/>
  <c r="Q26"/>
  <c r="Q27" s="1"/>
  <c r="P26"/>
  <c r="P27" s="1"/>
  <c r="O26"/>
  <c r="L26"/>
  <c r="K26"/>
  <c r="K27" s="1"/>
  <c r="J26"/>
  <c r="J27" s="1"/>
  <c r="I26"/>
  <c r="H26"/>
  <c r="H27" s="1"/>
  <c r="G26"/>
  <c r="G27" s="1"/>
  <c r="O26" i="4"/>
  <c r="O27" s="1"/>
  <c r="J14"/>
  <c r="K14"/>
  <c r="L14"/>
  <c r="H14" s="1"/>
  <c r="L24"/>
  <c r="H24" s="1"/>
  <c r="K24"/>
  <c r="J24"/>
  <c r="L23"/>
  <c r="H23" s="1"/>
  <c r="K23"/>
  <c r="J23"/>
  <c r="L22"/>
  <c r="H22" s="1"/>
  <c r="K22"/>
  <c r="J22"/>
  <c r="L21"/>
  <c r="H21" s="1"/>
  <c r="K21"/>
  <c r="J21"/>
  <c r="L20"/>
  <c r="H20" s="1"/>
  <c r="K20"/>
  <c r="J20"/>
  <c r="L19"/>
  <c r="H19" s="1"/>
  <c r="K19"/>
  <c r="J19"/>
  <c r="L18"/>
  <c r="H18" s="1"/>
  <c r="K18"/>
  <c r="J18"/>
  <c r="L17"/>
  <c r="H17" s="1"/>
  <c r="K17"/>
  <c r="J17"/>
  <c r="L16"/>
  <c r="H16" s="1"/>
  <c r="K16"/>
  <c r="J16"/>
  <c r="L15"/>
  <c r="H15" s="1"/>
  <c r="K15"/>
  <c r="J15"/>
  <c r="C14" i="3"/>
  <c r="C15"/>
  <c r="C16"/>
  <c r="C17"/>
  <c r="C18"/>
  <c r="C19"/>
  <c r="C20"/>
  <c r="C21"/>
  <c r="C22"/>
  <c r="C23"/>
  <c r="C24"/>
  <c r="E2" i="5"/>
  <c r="C23" i="6"/>
  <c r="C22"/>
  <c r="C18"/>
  <c r="C17"/>
  <c r="C16"/>
  <c r="C15"/>
  <c r="C14"/>
  <c r="C4"/>
  <c r="C24"/>
  <c r="C21"/>
  <c r="C20"/>
  <c r="K2" i="4"/>
  <c r="J2"/>
  <c r="L4"/>
  <c r="H4" s="1"/>
  <c r="K4"/>
  <c r="J4"/>
  <c r="C2" i="3"/>
  <c r="C4"/>
  <c r="T31"/>
  <c r="S31"/>
  <c r="Q31"/>
  <c r="P31"/>
  <c r="O31"/>
  <c r="L31"/>
  <c r="K31"/>
  <c r="J31"/>
  <c r="I31"/>
  <c r="H31"/>
  <c r="G31"/>
  <c r="R26" i="4"/>
  <c r="R27" s="1"/>
  <c r="I27" i="3"/>
  <c r="L27"/>
  <c r="O27"/>
  <c r="S27"/>
  <c r="T27"/>
  <c r="A26" i="5"/>
  <c r="A27" s="1"/>
  <c r="C2" i="6"/>
  <c r="C19"/>
  <c r="AC26" i="4"/>
  <c r="AC27" s="1"/>
  <c r="AA26"/>
  <c r="AA27" s="1"/>
  <c r="Z26"/>
  <c r="Z27" s="1"/>
  <c r="Y26"/>
  <c r="Y27" s="1"/>
  <c r="W26"/>
  <c r="W27" s="1"/>
  <c r="V26"/>
  <c r="V27" s="1"/>
  <c r="U26"/>
  <c r="U27" s="1"/>
  <c r="T26"/>
  <c r="T27" s="1"/>
  <c r="Q26"/>
  <c r="Q27" s="1"/>
  <c r="N26"/>
  <c r="N27" s="1"/>
  <c r="F4" l="1"/>
  <c r="F15"/>
  <c r="F16"/>
  <c r="F17"/>
  <c r="F18"/>
  <c r="F19"/>
  <c r="F20"/>
  <c r="F21"/>
  <c r="F22"/>
  <c r="F23"/>
  <c r="C32" i="3"/>
  <c r="D40"/>
  <c r="D36"/>
  <c r="D12"/>
  <c r="D10"/>
  <c r="D8"/>
  <c r="D6"/>
  <c r="D13"/>
  <c r="D11"/>
  <c r="D9"/>
  <c r="D7"/>
  <c r="D5"/>
  <c r="C37"/>
  <c r="D35"/>
  <c r="G4" i="4"/>
  <c r="G15"/>
  <c r="G16"/>
  <c r="G17"/>
  <c r="G18"/>
  <c r="G19"/>
  <c r="G20"/>
  <c r="G21"/>
  <c r="G22"/>
  <c r="G23"/>
  <c r="G24"/>
  <c r="C24" s="1"/>
  <c r="G14"/>
  <c r="G13"/>
  <c r="G12"/>
  <c r="G11"/>
  <c r="G10"/>
  <c r="G9"/>
  <c r="G8"/>
  <c r="G7"/>
  <c r="C7" s="1"/>
  <c r="G6"/>
  <c r="G5"/>
  <c r="F24"/>
  <c r="F14"/>
  <c r="F13"/>
  <c r="F12"/>
  <c r="F11"/>
  <c r="F10"/>
  <c r="F9"/>
  <c r="F8"/>
  <c r="F7"/>
  <c r="F6"/>
  <c r="F5"/>
  <c r="D39" i="3"/>
  <c r="D37"/>
  <c r="D38"/>
  <c r="D34"/>
  <c r="C39"/>
  <c r="C35"/>
  <c r="D33"/>
  <c r="D32"/>
  <c r="C36"/>
  <c r="C34"/>
  <c r="C38"/>
  <c r="C33"/>
  <c r="C40"/>
  <c r="L26" i="4"/>
  <c r="L27" s="1"/>
  <c r="K26"/>
  <c r="K27" s="1"/>
  <c r="C49" i="3"/>
  <c r="D41"/>
  <c r="D45"/>
  <c r="D47"/>
  <c r="D48"/>
  <c r="C31"/>
  <c r="D42"/>
  <c r="D46"/>
  <c r="D43"/>
  <c r="D44"/>
  <c r="D31"/>
  <c r="D49"/>
  <c r="D50"/>
  <c r="D51"/>
  <c r="C43"/>
  <c r="C47"/>
  <c r="D14"/>
  <c r="C41"/>
  <c r="C45"/>
  <c r="C42"/>
  <c r="C44"/>
  <c r="C46"/>
  <c r="C48"/>
  <c r="C50"/>
  <c r="C51"/>
  <c r="D19" i="6"/>
  <c r="J26" i="4"/>
  <c r="J27" s="1"/>
  <c r="D24" i="3"/>
  <c r="D23"/>
  <c r="D20"/>
  <c r="D19"/>
  <c r="D16"/>
  <c r="D15"/>
  <c r="D22"/>
  <c r="D21"/>
  <c r="D18"/>
  <c r="D17"/>
  <c r="D4"/>
  <c r="D23" i="6"/>
  <c r="D22"/>
  <c r="D18"/>
  <c r="D17"/>
  <c r="D16"/>
  <c r="D15"/>
  <c r="D14"/>
  <c r="D4"/>
  <c r="D21"/>
  <c r="D20"/>
  <c r="D24"/>
  <c r="E10" l="1"/>
  <c r="J10" i="5" s="1"/>
  <c r="E9" i="6"/>
  <c r="J9" i="5" s="1"/>
  <c r="E8" i="6"/>
  <c r="J8" i="5" s="1"/>
  <c r="E12" i="6"/>
  <c r="J12" i="5" s="1"/>
  <c r="E13" i="6"/>
  <c r="J13" i="5" s="1"/>
  <c r="E5" i="6"/>
  <c r="J5" i="5" s="1"/>
  <c r="E6" i="6"/>
  <c r="J6" i="5" s="1"/>
  <c r="E7" i="6"/>
  <c r="J7" i="5" s="1"/>
  <c r="E11" i="6"/>
  <c r="J11" i="5" s="1"/>
  <c r="C12" i="4"/>
  <c r="C19"/>
  <c r="C15"/>
  <c r="C16"/>
  <c r="C5"/>
  <c r="C9"/>
  <c r="C11"/>
  <c r="C13"/>
  <c r="C22"/>
  <c r="C6"/>
  <c r="C8"/>
  <c r="C10"/>
  <c r="C14"/>
  <c r="H5" i="5"/>
  <c r="C21" i="4"/>
  <c r="H13" i="5"/>
  <c r="H8"/>
  <c r="H11"/>
  <c r="H7"/>
  <c r="H6"/>
  <c r="H10"/>
  <c r="H9"/>
  <c r="H12"/>
  <c r="E23" i="6"/>
  <c r="J23" i="5" s="1"/>
  <c r="E21" i="6"/>
  <c r="J21" i="5" s="1"/>
  <c r="E19" i="6"/>
  <c r="J19" i="5" s="1"/>
  <c r="E17" i="6"/>
  <c r="J17" i="5" s="1"/>
  <c r="E15" i="6"/>
  <c r="J15" i="5" s="1"/>
  <c r="E4" i="6"/>
  <c r="J4" i="5" s="1"/>
  <c r="E24" i="6"/>
  <c r="J24" i="5" s="1"/>
  <c r="E22" i="6"/>
  <c r="J22" i="5" s="1"/>
  <c r="E20" i="6"/>
  <c r="J20" i="5" s="1"/>
  <c r="E18" i="6"/>
  <c r="J18" i="5" s="1"/>
  <c r="E16" i="6"/>
  <c r="J16" i="5" s="1"/>
  <c r="E14" i="6"/>
  <c r="J14" i="5" s="1"/>
  <c r="H23"/>
  <c r="H21"/>
  <c r="H19"/>
  <c r="H17"/>
  <c r="H15"/>
  <c r="H24"/>
  <c r="H22"/>
  <c r="H20"/>
  <c r="H18"/>
  <c r="H16"/>
  <c r="H14"/>
  <c r="C23" i="4"/>
  <c r="D28" i="3"/>
  <c r="C20" i="4"/>
  <c r="G26"/>
  <c r="C18"/>
  <c r="C17"/>
  <c r="F26"/>
  <c r="C4"/>
  <c r="H26"/>
  <c r="D26" i="3"/>
  <c r="E26" l="1"/>
  <c r="H4" i="5"/>
  <c r="D5" i="4"/>
  <c r="I5" i="5" s="1"/>
  <c r="E5" s="1"/>
  <c r="D8" i="4"/>
  <c r="I8" i="5" s="1"/>
  <c r="E8" s="1"/>
  <c r="D13" i="4"/>
  <c r="I13" i="5" s="1"/>
  <c r="E13" s="1"/>
  <c r="D9" i="4"/>
  <c r="I9" i="5" s="1"/>
  <c r="E9" s="1"/>
  <c r="D12" i="4"/>
  <c r="I12" i="5" s="1"/>
  <c r="E12" s="1"/>
  <c r="D4" i="4"/>
  <c r="I4" i="5" s="1"/>
  <c r="D11" i="4"/>
  <c r="I11" i="5" s="1"/>
  <c r="E11" s="1"/>
  <c r="D7" i="4"/>
  <c r="I7" i="5" s="1"/>
  <c r="E7" s="1"/>
  <c r="D10" i="4"/>
  <c r="I10" i="5" s="1"/>
  <c r="E10" s="1"/>
  <c r="D6" i="4"/>
  <c r="I6" i="5" s="1"/>
  <c r="E6" s="1"/>
  <c r="D17" i="4"/>
  <c r="I17" i="5" s="1"/>
  <c r="E17" s="1"/>
  <c r="D19" i="4"/>
  <c r="I19" i="5" s="1"/>
  <c r="E19" s="1"/>
  <c r="D21" i="4"/>
  <c r="I21" i="5" s="1"/>
  <c r="E21" s="1"/>
  <c r="D16" i="4"/>
  <c r="I16" i="5" s="1"/>
  <c r="E16" s="1"/>
  <c r="D18" i="4"/>
  <c r="I18" i="5" s="1"/>
  <c r="E18" s="1"/>
  <c r="D20" i="4"/>
  <c r="I20" i="5" s="1"/>
  <c r="E20" s="1"/>
  <c r="D23" i="4"/>
  <c r="I23" i="5" s="1"/>
  <c r="E23" s="1"/>
  <c r="D24" i="4"/>
  <c r="I24" i="5" s="1"/>
  <c r="E24" s="1"/>
  <c r="D15" i="4"/>
  <c r="I15" i="5" s="1"/>
  <c r="E15" s="1"/>
  <c r="D22" i="4"/>
  <c r="I22" i="5" s="1"/>
  <c r="E22" s="1"/>
  <c r="D14" i="4"/>
  <c r="I14" i="5" s="1"/>
  <c r="E14" s="1"/>
  <c r="C26" i="4"/>
  <c r="E4" i="5" l="1"/>
  <c r="F22" s="1"/>
  <c r="F23" l="1"/>
  <c r="F19"/>
  <c r="F21"/>
  <c r="F12"/>
  <c r="F24"/>
  <c r="F16"/>
  <c r="F11"/>
  <c r="F8"/>
  <c r="F9"/>
  <c r="F18"/>
  <c r="F20"/>
  <c r="F6"/>
  <c r="F15"/>
  <c r="F7"/>
  <c r="F10"/>
  <c r="F4"/>
  <c r="F13"/>
  <c r="F5"/>
  <c r="F14"/>
  <c r="F17"/>
</calcChain>
</file>

<file path=xl/comments1.xml><?xml version="1.0" encoding="utf-8"?>
<comments xmlns="http://schemas.openxmlformats.org/spreadsheetml/2006/main">
  <authors>
    <author>Derek Ogle</author>
    <author>dogle</author>
  </authors>
  <commentList>
    <comment ref="K5" authorId="0">
      <text>
        <r>
          <rPr>
            <b/>
            <sz val="8"/>
            <color indexed="81"/>
            <rFont val="Tahoma"/>
            <charset val="1"/>
          </rPr>
          <t>Derek Ogle:</t>
        </r>
        <r>
          <rPr>
            <sz val="8"/>
            <color indexed="81"/>
            <rFont val="Tahoma"/>
            <charset val="1"/>
          </rPr>
          <t xml:space="preserve">
Finished in class, handed in at end of class.
Used grace late hand-in.</t>
        </r>
      </text>
    </comment>
    <comment ref="L5" authorId="0">
      <text>
        <r>
          <rPr>
            <b/>
            <sz val="8"/>
            <color indexed="81"/>
            <rFont val="Tahoma"/>
            <charset val="1"/>
          </rPr>
          <t>Derek Ogle:</t>
        </r>
        <r>
          <rPr>
            <sz val="8"/>
            <color indexed="81"/>
            <rFont val="Tahoma"/>
            <charset val="1"/>
          </rPr>
          <t xml:space="preserve">
Handed in late -- used up grace late hand in.</t>
        </r>
      </text>
    </comment>
    <comment ref="G7" authorId="0">
      <text>
        <r>
          <rPr>
            <b/>
            <sz val="8"/>
            <color indexed="81"/>
            <rFont val="Tahoma"/>
            <charset val="1"/>
          </rPr>
          <t>Derek Ogle:</t>
        </r>
        <r>
          <rPr>
            <sz val="8"/>
            <color indexed="81"/>
            <rFont val="Tahoma"/>
            <charset val="1"/>
          </rPr>
          <t xml:space="preserve">
Finished in class, handed in at end of class.
Used grace late hand-in.</t>
        </r>
      </text>
    </comment>
    <comment ref="G11" authorId="0">
      <text>
        <r>
          <rPr>
            <b/>
            <sz val="8"/>
            <color indexed="81"/>
            <rFont val="Tahoma"/>
            <charset val="1"/>
          </rPr>
          <t>Derek Ogle:</t>
        </r>
        <r>
          <rPr>
            <sz val="8"/>
            <color indexed="81"/>
            <rFont val="Tahoma"/>
            <charset val="1"/>
          </rPr>
          <t xml:space="preserve">
Only did R part of first question.</t>
        </r>
      </text>
    </comment>
    <comment ref="L16" authorId="0">
      <text>
        <r>
          <rPr>
            <b/>
            <sz val="8"/>
            <color indexed="81"/>
            <rFont val="Tahoma"/>
            <charset val="1"/>
          </rPr>
          <t>Derek Ogle:</t>
        </r>
        <r>
          <rPr>
            <sz val="8"/>
            <color indexed="81"/>
            <rFont val="Tahoma"/>
            <charset val="1"/>
          </rPr>
          <t xml:space="preserve">
Handed in late -- used up grace late hand in.</t>
        </r>
      </text>
    </comment>
    <comment ref="G17" authorId="0">
      <text>
        <r>
          <rPr>
            <b/>
            <sz val="8"/>
            <color indexed="81"/>
            <rFont val="Tahoma"/>
            <charset val="1"/>
          </rPr>
          <t>Derek Ogle:</t>
        </r>
        <r>
          <rPr>
            <sz val="8"/>
            <color indexed="81"/>
            <rFont val="Tahoma"/>
            <charset val="1"/>
          </rPr>
          <t xml:space="preserve">
One week late -- used grace late</t>
        </r>
      </text>
    </comment>
    <comment ref="K17" authorId="0">
      <text>
        <r>
          <rPr>
            <b/>
            <sz val="8"/>
            <color indexed="81"/>
            <rFont val="Tahoma"/>
            <charset val="1"/>
          </rPr>
          <t>Derek Ogle:</t>
        </r>
        <r>
          <rPr>
            <sz val="8"/>
            <color indexed="81"/>
            <rFont val="Tahoma"/>
            <charset val="1"/>
          </rPr>
          <t xml:space="preserve">
Finished in class, handed in at end of class.
Used grace late hand-in.</t>
        </r>
      </text>
    </comment>
    <comment ref="L18" authorId="0">
      <text>
        <r>
          <rPr>
            <b/>
            <sz val="8"/>
            <color indexed="81"/>
            <rFont val="Tahoma"/>
            <charset val="1"/>
          </rPr>
          <t>Derek Ogle:</t>
        </r>
        <r>
          <rPr>
            <sz val="8"/>
            <color indexed="81"/>
            <rFont val="Tahoma"/>
            <charset val="1"/>
          </rPr>
          <t xml:space="preserve">
Handed in late -- used up grace late hand in.</t>
        </r>
      </text>
    </comment>
    <comment ref="R18" authorId="0">
      <text>
        <r>
          <rPr>
            <b/>
            <sz val="8"/>
            <color indexed="81"/>
            <rFont val="Tahoma"/>
            <charset val="1"/>
          </rPr>
          <t>Derek Ogle:</t>
        </r>
        <r>
          <rPr>
            <sz val="8"/>
            <color indexed="81"/>
            <rFont val="Tahoma"/>
            <charset val="1"/>
          </rPr>
          <t xml:space="preserve">
Handed in late -- claimed to be having computer attachment problems and did not attend class that day.</t>
        </r>
      </text>
    </comment>
    <comment ref="S18" authorId="0">
      <text>
        <r>
          <rPr>
            <b/>
            <sz val="8"/>
            <color indexed="81"/>
            <rFont val="Tahoma"/>
            <charset val="1"/>
          </rPr>
          <t>Derek Ogle:</t>
        </r>
        <r>
          <rPr>
            <sz val="8"/>
            <color indexed="81"/>
            <rFont val="Tahoma"/>
            <charset val="1"/>
          </rPr>
          <t xml:space="preserve">
Handed in late -- claimed to be having computer attachment problems and did not attend class that day.</t>
        </r>
      </text>
    </comment>
    <comment ref="G19" authorId="0">
      <text>
        <r>
          <rPr>
            <b/>
            <sz val="8"/>
            <color indexed="81"/>
            <rFont val="Tahoma"/>
            <charset val="1"/>
          </rPr>
          <t>Derek Ogle:</t>
        </r>
        <r>
          <rPr>
            <sz val="8"/>
            <color indexed="81"/>
            <rFont val="Tahoma"/>
            <charset val="1"/>
          </rPr>
          <t xml:space="preserve">
One week late -- used grace late</t>
        </r>
      </text>
    </comment>
    <comment ref="E30" authorId="1">
      <text>
        <r>
          <rPr>
            <b/>
            <sz val="8"/>
            <color indexed="81"/>
            <rFont val="Tahoma"/>
            <family val="2"/>
          </rPr>
          <t>dogle:</t>
        </r>
        <r>
          <rPr>
            <sz val="8"/>
            <color indexed="81"/>
            <rFont val="Tahoma"/>
            <family val="2"/>
          </rPr>
          <t xml:space="preserve">
Dropped lowest score</t>
        </r>
      </text>
    </comment>
  </commentList>
</comments>
</file>

<file path=xl/sharedStrings.xml><?xml version="1.0" encoding="utf-8"?>
<sst xmlns="http://schemas.openxmlformats.org/spreadsheetml/2006/main" count="588" uniqueCount="201">
  <si>
    <t>Last</t>
  </si>
  <si>
    <t>First</t>
  </si>
  <si>
    <t>Katie</t>
  </si>
  <si>
    <t>Total</t>
  </si>
  <si>
    <t>Percent</t>
  </si>
  <si>
    <t>Average</t>
  </si>
  <si>
    <t>Avg%</t>
  </si>
  <si>
    <t>Homeworks</t>
  </si>
  <si>
    <t>Quizzes</t>
  </si>
  <si>
    <t>Quiz #1</t>
  </si>
  <si>
    <t>Quiz #2</t>
  </si>
  <si>
    <t>Quiz #3</t>
  </si>
  <si>
    <t>Overall</t>
  </si>
  <si>
    <t>Homework</t>
  </si>
  <si>
    <t>Weight</t>
  </si>
  <si>
    <t>Rank</t>
  </si>
  <si>
    <t>MT</t>
  </si>
  <si>
    <t>sd</t>
  </si>
  <si>
    <t>Portfolio</t>
  </si>
  <si>
    <t>One-way</t>
  </si>
  <si>
    <t>Two-way</t>
  </si>
  <si>
    <t>SLR</t>
  </si>
  <si>
    <t>IVR</t>
  </si>
  <si>
    <t>Reviewed</t>
  </si>
  <si>
    <t>Percentages</t>
  </si>
  <si>
    <t>Raw Scores</t>
  </si>
  <si>
    <t>Partial Raw Scores</t>
  </si>
  <si>
    <t>By Percentages</t>
  </si>
  <si>
    <t>Avg</t>
  </si>
  <si>
    <t>SD</t>
  </si>
  <si>
    <t>adj</t>
  </si>
  <si>
    <t>Logistic</t>
  </si>
  <si>
    <t>Foundations -- 2-sample t-test</t>
  </si>
  <si>
    <t>Q1.ShortAns</t>
  </si>
  <si>
    <t>1-way -- Transformation (2.7)</t>
  </si>
  <si>
    <t>1-way -- Multiple Comparisons (2.6)</t>
  </si>
  <si>
    <t>1-way -- Assumptions (2.5)</t>
  </si>
  <si>
    <t>1-way -- Interpretations (2.4)</t>
  </si>
  <si>
    <t>1-way -- Table Relationships (2.1-2.3)</t>
  </si>
  <si>
    <t>2-way -- Analysis (3.4)</t>
  </si>
  <si>
    <t>Final</t>
  </si>
  <si>
    <t>Other</t>
  </si>
  <si>
    <t>Anderson</t>
  </si>
  <si>
    <t>Alyssa</t>
  </si>
  <si>
    <t>Emily</t>
  </si>
  <si>
    <t>Biersteker</t>
  </si>
  <si>
    <t>Danielle</t>
  </si>
  <si>
    <t>Braden</t>
  </si>
  <si>
    <t>Brandon</t>
  </si>
  <si>
    <t>Bruhnke</t>
  </si>
  <si>
    <t>Erik</t>
  </si>
  <si>
    <t>Canniff</t>
  </si>
  <si>
    <t>Alison</t>
  </si>
  <si>
    <t>Michael</t>
  </si>
  <si>
    <t>Courtwright</t>
  </si>
  <si>
    <t>Jennifer</t>
  </si>
  <si>
    <t>East</t>
  </si>
  <si>
    <t>Andrew</t>
  </si>
  <si>
    <t>Falck</t>
  </si>
  <si>
    <t>Jill</t>
  </si>
  <si>
    <t>Ford</t>
  </si>
  <si>
    <t>Stanley</t>
  </si>
  <si>
    <t>Fox</t>
  </si>
  <si>
    <t>Frey</t>
  </si>
  <si>
    <t>Carl</t>
  </si>
  <si>
    <t>Galarneau</t>
  </si>
  <si>
    <t>Erin</t>
  </si>
  <si>
    <t>Herron</t>
  </si>
  <si>
    <t>Jonathan</t>
  </si>
  <si>
    <t>Holmes</t>
  </si>
  <si>
    <t>Shannon</t>
  </si>
  <si>
    <t>Meacham</t>
  </si>
  <si>
    <t>Jason</t>
  </si>
  <si>
    <t>Menza</t>
  </si>
  <si>
    <t>Aaron</t>
  </si>
  <si>
    <t>Renschen</t>
  </si>
  <si>
    <t>Revak</t>
  </si>
  <si>
    <t>Katelyn</t>
  </si>
  <si>
    <t>Schenk</t>
  </si>
  <si>
    <t>Joseph</t>
  </si>
  <si>
    <t>Schmidt</t>
  </si>
  <si>
    <t>Laura</t>
  </si>
  <si>
    <t>Shirk</t>
  </si>
  <si>
    <t>Trista</t>
  </si>
  <si>
    <t>Temple</t>
  </si>
  <si>
    <t>Catherine</t>
  </si>
  <si>
    <t>Tucker</t>
  </si>
  <si>
    <t>John</t>
  </si>
  <si>
    <t>Uselman</t>
  </si>
  <si>
    <t>Lance</t>
  </si>
  <si>
    <t>Wall</t>
  </si>
  <si>
    <t>Walters</t>
  </si>
  <si>
    <t>Becky</t>
  </si>
  <si>
    <t>Young</t>
  </si>
  <si>
    <t>Anthony</t>
  </si>
  <si>
    <t>Kevin</t>
  </si>
  <si>
    <t>Zesiger</t>
  </si>
  <si>
    <t>Seth</t>
  </si>
  <si>
    <t>curr</t>
  </si>
  <si>
    <t>% dropped</t>
  </si>
  <si>
    <t>current</t>
  </si>
  <si>
    <t>Q1.WhyClass</t>
  </si>
  <si>
    <t>Quiz</t>
  </si>
  <si>
    <t>Mike</t>
  </si>
  <si>
    <t>B</t>
  </si>
  <si>
    <t>C+</t>
  </si>
  <si>
    <t>A</t>
  </si>
  <si>
    <t>B+</t>
  </si>
  <si>
    <t>A-</t>
  </si>
  <si>
    <t>D+</t>
  </si>
  <si>
    <t>D</t>
  </si>
  <si>
    <t>C</t>
  </si>
  <si>
    <t>C-</t>
  </si>
  <si>
    <t>XC --  4 or 6 pts</t>
  </si>
  <si>
    <t>B-</t>
  </si>
  <si>
    <t>Alf</t>
  </si>
  <si>
    <t>Alvelo-Rivera</t>
  </si>
  <si>
    <t>Miguel</t>
  </si>
  <si>
    <t>Blanchard</t>
  </si>
  <si>
    <t>Patrick</t>
  </si>
  <si>
    <t>Jeremy</t>
  </si>
  <si>
    <t>Gorne</t>
  </si>
  <si>
    <t>Jeremiah</t>
  </si>
  <si>
    <t>Keiran</t>
  </si>
  <si>
    <t>Kersten</t>
  </si>
  <si>
    <t>Tiffany</t>
  </si>
  <si>
    <t>Lancaster</t>
  </si>
  <si>
    <t>Ledbetter</t>
  </si>
  <si>
    <t>Keely</t>
  </si>
  <si>
    <t>White</t>
  </si>
  <si>
    <t>Ben</t>
  </si>
  <si>
    <t>Tyler</t>
  </si>
  <si>
    <t>Rossi</t>
  </si>
  <si>
    <t>Simeon</t>
  </si>
  <si>
    <t>Q1.Table</t>
  </si>
  <si>
    <t>2-way -- Effects Graphs (3.3)</t>
  </si>
  <si>
    <t>2-way -- Experimental Design (3.1)</t>
  </si>
  <si>
    <t>2-way -- Table (3.2)</t>
  </si>
  <si>
    <t>SLR Assumptions (4.5)</t>
  </si>
  <si>
    <t>SLR Analysis (4.6)</t>
  </si>
  <si>
    <t>IVR --  (5.3)</t>
  </si>
  <si>
    <t>RAW</t>
  </si>
  <si>
    <t>grade justification</t>
  </si>
  <si>
    <t>Adjusted</t>
  </si>
  <si>
    <t>Cook</t>
  </si>
  <si>
    <t>Heaven</t>
  </si>
  <si>
    <t>Finch</t>
  </si>
  <si>
    <t>Brian</t>
  </si>
  <si>
    <t>Johnson</t>
  </si>
  <si>
    <t>Ian</t>
  </si>
  <si>
    <t>Joyce</t>
  </si>
  <si>
    <t>Roberta</t>
  </si>
  <si>
    <t>Lensing</t>
  </si>
  <si>
    <t>Troy</t>
  </si>
  <si>
    <t>Lima</t>
  </si>
  <si>
    <t>Heather</t>
  </si>
  <si>
    <t>Nachel</t>
  </si>
  <si>
    <t>Schultz</t>
  </si>
  <si>
    <t>Zachary</t>
  </si>
  <si>
    <t>Seely</t>
  </si>
  <si>
    <t>Amanda</t>
  </si>
  <si>
    <t>Sikora</t>
  </si>
  <si>
    <t>Slade</t>
  </si>
  <si>
    <t>Jacob</t>
  </si>
  <si>
    <t>Spiegel</t>
  </si>
  <si>
    <t>Joshua</t>
  </si>
  <si>
    <t>Suchy</t>
  </si>
  <si>
    <t>David</t>
  </si>
  <si>
    <t>Szymanski</t>
  </si>
  <si>
    <t>Bryce</t>
  </si>
  <si>
    <t>Vacha</t>
  </si>
  <si>
    <t>Eric</t>
  </si>
  <si>
    <t>Werner</t>
  </si>
  <si>
    <t>Timothy</t>
  </si>
  <si>
    <t>Whitlock</t>
  </si>
  <si>
    <t>Steven</t>
  </si>
  <si>
    <t>Woiak</t>
  </si>
  <si>
    <t>Zachariah</t>
  </si>
  <si>
    <t>Zebadiah</t>
  </si>
  <si>
    <t>Zelles</t>
  </si>
  <si>
    <t>Alexandra</t>
  </si>
  <si>
    <t>Dim</t>
  </si>
  <si>
    <t>Jules</t>
  </si>
  <si>
    <t>Q1.Ttest</t>
  </si>
  <si>
    <t>Q1.Assumptions</t>
  </si>
  <si>
    <t>F</t>
  </si>
  <si>
    <t>Q2.ANOVATable</t>
  </si>
  <si>
    <t>Q2.Effects</t>
  </si>
  <si>
    <t>Q2.OFAT</t>
  </si>
  <si>
    <t>Q2.TwoWayInterp</t>
  </si>
  <si>
    <t>SLR -- Introduction (4.2-4.3)</t>
  </si>
  <si>
    <t>IVR -- Coding &amp; Models (5.1)</t>
  </si>
  <si>
    <t>IVR -- Coding &amp; Models (5.2)</t>
  </si>
  <si>
    <t>Q3#1 -- IVR coding</t>
  </si>
  <si>
    <t>Q3#2 -- IVR interpretation</t>
  </si>
  <si>
    <t>Q3#3 -- Tests</t>
  </si>
  <si>
    <t>Q3#3 -- Transform Power</t>
  </si>
  <si>
    <t>Q3#3 -- ANCOVA</t>
  </si>
  <si>
    <t>`.5</t>
  </si>
  <si>
    <t>extension</t>
  </si>
  <si>
    <t>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</si>
</sst>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9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9.9"/>
      <color indexed="8"/>
      <name val="Arial"/>
      <family val="2"/>
    </font>
    <font>
      <sz val="10"/>
      <color rgb="FFFF0000"/>
      <name val="Arial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0"/>
      <color rgb="FFC00000"/>
      <name val="Arial"/>
      <family val="2"/>
    </font>
    <font>
      <sz val="10"/>
      <color theme="8" tint="-0.249977111117893"/>
      <name val="Arial"/>
      <family val="2"/>
    </font>
    <font>
      <b/>
      <sz val="10"/>
      <color rgb="FFFF0000"/>
      <name val="Arial"/>
      <family val="2"/>
    </font>
    <font>
      <b/>
      <sz val="10"/>
      <color theme="8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49" fontId="0" fillId="0" borderId="0" xfId="0" applyNumberFormat="1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textRotation="90"/>
    </xf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9" fontId="0" fillId="0" borderId="0" xfId="0" applyNumberFormat="1"/>
    <xf numFmtId="0" fontId="0" fillId="0" borderId="0" xfId="0" applyNumberFormat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49" fontId="3" fillId="0" borderId="0" xfId="0" applyNumberFormat="1" applyFont="1"/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Fill="1"/>
    <xf numFmtId="0" fontId="7" fillId="0" borderId="0" xfId="0" applyFont="1"/>
    <xf numFmtId="165" fontId="0" fillId="0" borderId="0" xfId="0" applyNumberFormat="1"/>
    <xf numFmtId="0" fontId="3" fillId="0" borderId="0" xfId="0" applyFont="1" applyAlignment="1">
      <alignment textRotation="83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0" fillId="0" borderId="0" xfId="0" applyFont="1" applyFill="1"/>
    <xf numFmtId="49" fontId="10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left" vertical="top" wrapText="1"/>
    </xf>
    <xf numFmtId="0" fontId="7" fillId="0" borderId="0" xfId="0" applyFont="1" applyFill="1"/>
    <xf numFmtId="0" fontId="7" fillId="0" borderId="0" xfId="0" applyFont="1" applyAlignment="1"/>
    <xf numFmtId="164" fontId="7" fillId="0" borderId="0" xfId="0" applyNumberFormat="1" applyFont="1"/>
    <xf numFmtId="49" fontId="7" fillId="0" borderId="0" xfId="0" applyNumberFormat="1" applyFont="1"/>
    <xf numFmtId="165" fontId="7" fillId="0" borderId="0" xfId="0" applyNumberFormat="1" applyFont="1"/>
    <xf numFmtId="9" fontId="7" fillId="0" borderId="0" xfId="0" applyNumberFormat="1" applyFont="1"/>
    <xf numFmtId="0" fontId="3" fillId="0" borderId="0" xfId="0" applyFont="1" applyAlignment="1">
      <alignment horizontal="center" textRotation="74"/>
    </xf>
    <xf numFmtId="0" fontId="3" fillId="0" borderId="0" xfId="0" applyFont="1" applyAlignment="1">
      <alignment textRotation="74"/>
    </xf>
    <xf numFmtId="0" fontId="3" fillId="0" borderId="0" xfId="0" applyFont="1" applyAlignment="1">
      <alignment horizontal="right" textRotation="74"/>
    </xf>
    <xf numFmtId="0" fontId="8" fillId="0" borderId="0" xfId="0" applyFont="1" applyAlignment="1">
      <alignment horizontal="center"/>
    </xf>
    <xf numFmtId="164" fontId="0" fillId="0" borderId="0" xfId="1" applyNumberFormat="1" applyFont="1"/>
    <xf numFmtId="9" fontId="0" fillId="0" borderId="0" xfId="1" applyFo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8" fillId="0" borderId="0" xfId="0" applyFont="1"/>
    <xf numFmtId="0" fontId="9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textRotation="90"/>
    </xf>
    <xf numFmtId="0" fontId="0" fillId="2" borderId="0" xfId="0" applyFill="1" applyAlignment="1">
      <alignment horizontal="center"/>
    </xf>
    <xf numFmtId="0" fontId="12" fillId="0" borderId="0" xfId="0" applyFont="1"/>
    <xf numFmtId="49" fontId="12" fillId="0" borderId="0" xfId="0" applyNumberFormat="1" applyFont="1" applyAlignment="1">
      <alignment horizontal="center"/>
    </xf>
    <xf numFmtId="0" fontId="12" fillId="0" borderId="0" xfId="0" applyNumberFormat="1" applyFont="1"/>
    <xf numFmtId="164" fontId="12" fillId="0" borderId="0" xfId="0" applyNumberFormat="1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9" fontId="12" fillId="0" borderId="0" xfId="0" applyNumberFormat="1" applyFont="1" applyAlignment="1">
      <alignment horizontal="center"/>
    </xf>
    <xf numFmtId="0" fontId="0" fillId="0" borderId="0" xfId="0" applyAlignment="1"/>
    <xf numFmtId="9" fontId="12" fillId="0" borderId="0" xfId="1" applyFont="1"/>
    <xf numFmtId="16" fontId="0" fillId="0" borderId="0" xfId="0" applyNumberFormat="1" applyAlignment="1">
      <alignment textRotation="90"/>
    </xf>
    <xf numFmtId="0" fontId="0" fillId="0" borderId="0" xfId="0" applyAlignment="1">
      <alignment textRotation="90"/>
    </xf>
    <xf numFmtId="9" fontId="15" fillId="0" borderId="0" xfId="0" applyNumberFormat="1" applyFont="1"/>
    <xf numFmtId="0" fontId="7" fillId="2" borderId="0" xfId="0" applyFont="1" applyFill="1" applyAlignment="1">
      <alignment horizontal="center"/>
    </xf>
    <xf numFmtId="9" fontId="3" fillId="0" borderId="0" xfId="0" applyNumberFormat="1" applyFont="1"/>
    <xf numFmtId="0" fontId="0" fillId="0" borderId="0" xfId="0" applyFill="1" applyAlignment="1">
      <alignment horizontal="center"/>
    </xf>
    <xf numFmtId="0" fontId="16" fillId="0" borderId="0" xfId="0" applyFont="1"/>
    <xf numFmtId="9" fontId="16" fillId="0" borderId="0" xfId="1" applyFont="1"/>
    <xf numFmtId="9" fontId="3" fillId="0" borderId="0" xfId="1" applyFont="1"/>
    <xf numFmtId="9" fontId="17" fillId="0" borderId="0" xfId="1" applyFont="1"/>
    <xf numFmtId="0" fontId="7" fillId="0" borderId="0" xfId="0" applyFont="1" applyAlignment="1">
      <alignment horizontal="center"/>
    </xf>
    <xf numFmtId="9" fontId="18" fillId="0" borderId="0" xfId="1" applyFont="1"/>
    <xf numFmtId="0" fontId="1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>
      <selection activeCell="L6" sqref="L6"/>
    </sheetView>
  </sheetViews>
  <sheetFormatPr defaultRowHeight="12.75"/>
  <cols>
    <col min="1" max="1" width="5.28515625" bestFit="1" customWidth="1"/>
    <col min="2" max="2" width="11.42578125" bestFit="1" customWidth="1"/>
    <col min="3" max="3" width="8.42578125" bestFit="1" customWidth="1"/>
    <col min="4" max="4" width="1.5703125" style="12" customWidth="1"/>
    <col min="5" max="5" width="6.28515625" bestFit="1" customWidth="1"/>
    <col min="6" max="6" width="6.28515625" customWidth="1"/>
    <col min="7" max="7" width="2.5703125" customWidth="1"/>
    <col min="8" max="8" width="6.42578125" bestFit="1" customWidth="1"/>
    <col min="9" max="9" width="6.42578125" style="21" bestFit="1" customWidth="1"/>
    <col min="10" max="10" width="6.42578125" customWidth="1"/>
    <col min="11" max="11" width="2.140625" style="12" customWidth="1"/>
    <col min="12" max="12" width="5.140625" style="52" customWidth="1"/>
    <col min="13" max="13" width="17.5703125" customWidth="1"/>
    <col min="14" max="14" width="3.28515625" customWidth="1"/>
  </cols>
  <sheetData>
    <row r="1" spans="1:15" ht="18">
      <c r="B1" s="3" t="s">
        <v>12</v>
      </c>
      <c r="E1" s="51" t="s">
        <v>141</v>
      </c>
      <c r="O1" s="14"/>
    </row>
    <row r="2" spans="1:15">
      <c r="B2" s="2"/>
      <c r="C2" s="2"/>
      <c r="E2" s="2">
        <f>SUM(H2:J2)</f>
        <v>1</v>
      </c>
      <c r="F2" s="2"/>
      <c r="G2" s="11" t="s">
        <v>14</v>
      </c>
      <c r="H2" s="2">
        <v>0.4</v>
      </c>
      <c r="I2" s="21">
        <v>0.4</v>
      </c>
      <c r="J2">
        <v>0.2</v>
      </c>
      <c r="O2" s="14"/>
    </row>
    <row r="3" spans="1:15" ht="56.25">
      <c r="A3" t="s">
        <v>98</v>
      </c>
      <c r="B3" s="4" t="s">
        <v>0</v>
      </c>
      <c r="C3" s="4" t="s">
        <v>1</v>
      </c>
      <c r="D3" s="14"/>
      <c r="E3" s="4" t="s">
        <v>3</v>
      </c>
      <c r="F3" s="4" t="s">
        <v>15</v>
      </c>
      <c r="G3" s="5"/>
      <c r="H3" s="35" t="s">
        <v>13</v>
      </c>
      <c r="I3" s="36" t="s">
        <v>102</v>
      </c>
      <c r="J3" s="35" t="s">
        <v>18</v>
      </c>
      <c r="K3" s="34"/>
      <c r="L3" s="53" t="s">
        <v>40</v>
      </c>
      <c r="M3" s="37" t="s">
        <v>142</v>
      </c>
      <c r="O3" s="14" t="s">
        <v>16</v>
      </c>
    </row>
    <row r="4" spans="1:15">
      <c r="A4">
        <v>1</v>
      </c>
      <c r="B4" t="s">
        <v>144</v>
      </c>
      <c r="C4" t="s">
        <v>145</v>
      </c>
      <c r="D4" s="15"/>
      <c r="E4" s="9">
        <f t="shared" ref="E4" si="0">(H4*$H$2+I4*$I$2+J4*$J$2)/$E$2</f>
        <v>0.87665562436814903</v>
      </c>
      <c r="F4" s="10">
        <f>RANK(E4,$E$4:$E$24,)</f>
        <v>8</v>
      </c>
      <c r="G4" s="9"/>
      <c r="H4" s="9">
        <f>Homework!E4</f>
        <v>0.85821561338289953</v>
      </c>
      <c r="I4" s="9">
        <f>Quizzes!D4</f>
        <v>0.87717344753747317</v>
      </c>
      <c r="J4" s="9">
        <f>Portfolio!E4</f>
        <v>0.91249999999999998</v>
      </c>
      <c r="K4" s="20"/>
      <c r="L4" s="68" t="s">
        <v>108</v>
      </c>
      <c r="O4" s="14" t="s">
        <v>104</v>
      </c>
    </row>
    <row r="5" spans="1:15">
      <c r="A5">
        <v>1</v>
      </c>
      <c r="B5" t="s">
        <v>181</v>
      </c>
      <c r="C5" t="s">
        <v>182</v>
      </c>
      <c r="D5" s="15"/>
      <c r="E5" s="9">
        <f t="shared" ref="E5:E24" si="1">(H5*$H$2+I5*$I$2+J5*$J$2)/$E$2</f>
        <v>0.74680948552414772</v>
      </c>
      <c r="F5" s="10">
        <f t="shared" ref="F5:F24" si="2">RANK(E5,$E$4:$E$24,)</f>
        <v>13</v>
      </c>
      <c r="G5" s="9"/>
      <c r="H5" s="9">
        <f>Homework!E5</f>
        <v>0.63464684014869888</v>
      </c>
      <c r="I5" s="9">
        <f>Quizzes!D5</f>
        <v>0.78237687366167019</v>
      </c>
      <c r="J5" s="9">
        <f>Portfolio!E5</f>
        <v>0.9</v>
      </c>
      <c r="K5" s="20"/>
      <c r="L5" s="68" t="s">
        <v>114</v>
      </c>
      <c r="O5" s="14" t="s">
        <v>114</v>
      </c>
    </row>
    <row r="6" spans="1:15" s="24" customFormat="1">
      <c r="A6" s="24">
        <v>1</v>
      </c>
      <c r="B6" t="s">
        <v>146</v>
      </c>
      <c r="C6" t="s">
        <v>147</v>
      </c>
      <c r="D6" s="22"/>
      <c r="E6" s="9">
        <f t="shared" si="1"/>
        <v>0.90719709368507373</v>
      </c>
      <c r="F6" s="10">
        <f t="shared" si="2"/>
        <v>4</v>
      </c>
      <c r="G6" s="9"/>
      <c r="H6" s="9">
        <f>Homework!E6</f>
        <v>0.91230483271375462</v>
      </c>
      <c r="I6" s="9">
        <f>Quizzes!D6</f>
        <v>0.88693790149892948</v>
      </c>
      <c r="J6" s="9">
        <f>Portfolio!E6</f>
        <v>0.9375</v>
      </c>
      <c r="K6" s="20"/>
      <c r="L6" s="54" t="s">
        <v>106</v>
      </c>
      <c r="O6" s="14" t="s">
        <v>107</v>
      </c>
    </row>
    <row r="7" spans="1:15" s="24" customFormat="1">
      <c r="A7">
        <v>1</v>
      </c>
      <c r="B7" t="s">
        <v>148</v>
      </c>
      <c r="C7" t="s">
        <v>149</v>
      </c>
      <c r="D7" s="25"/>
      <c r="E7" s="9">
        <f t="shared" si="1"/>
        <v>0.7585064916456381</v>
      </c>
      <c r="F7" s="10">
        <f t="shared" si="2"/>
        <v>11</v>
      </c>
      <c r="G7" s="9"/>
      <c r="H7" s="9">
        <f>Homework!E7</f>
        <v>0.67431226765799257</v>
      </c>
      <c r="I7" s="9">
        <f>Quizzes!D7</f>
        <v>0.83445396145610273</v>
      </c>
      <c r="J7" s="9">
        <f>Portfolio!E7</f>
        <v>0.77500000000000002</v>
      </c>
      <c r="K7" s="20"/>
      <c r="L7" s="68" t="s">
        <v>114</v>
      </c>
      <c r="O7" s="14" t="s">
        <v>111</v>
      </c>
    </row>
    <row r="8" spans="1:15" s="24" customFormat="1">
      <c r="A8">
        <v>1</v>
      </c>
      <c r="B8" t="s">
        <v>150</v>
      </c>
      <c r="C8" t="s">
        <v>151</v>
      </c>
      <c r="D8" s="25"/>
      <c r="E8" s="9">
        <f t="shared" si="1"/>
        <v>0.63874446558353171</v>
      </c>
      <c r="F8" s="10">
        <f t="shared" si="2"/>
        <v>15</v>
      </c>
      <c r="G8" s="9"/>
      <c r="H8" s="9">
        <f>Homework!E8</f>
        <v>0.62022304832713748</v>
      </c>
      <c r="I8" s="9">
        <f>Quizzes!D8</f>
        <v>0.72663811563169167</v>
      </c>
      <c r="J8" s="9">
        <f>Portfolio!E8</f>
        <v>0.5</v>
      </c>
      <c r="K8" s="20"/>
      <c r="L8" s="68" t="s">
        <v>112</v>
      </c>
      <c r="O8" s="14" t="s">
        <v>111</v>
      </c>
    </row>
    <row r="9" spans="1:15" s="24" customFormat="1">
      <c r="A9">
        <v>1</v>
      </c>
      <c r="B9" t="s">
        <v>152</v>
      </c>
      <c r="C9" t="s">
        <v>153</v>
      </c>
      <c r="D9" s="25"/>
      <c r="E9" s="9">
        <f t="shared" si="1"/>
        <v>0.55303802647604339</v>
      </c>
      <c r="F9" s="10">
        <f t="shared" si="2"/>
        <v>19</v>
      </c>
      <c r="G9" s="9"/>
      <c r="H9" s="9">
        <f>Homework!E9</f>
        <v>0.66349442379182166</v>
      </c>
      <c r="I9" s="9">
        <f>Quizzes!D9</f>
        <v>0.46910064239828692</v>
      </c>
      <c r="J9" s="9">
        <f>Portfolio!E9</f>
        <v>0.5</v>
      </c>
      <c r="K9" s="20"/>
      <c r="L9" s="54" t="s">
        <v>110</v>
      </c>
      <c r="O9" s="14" t="s">
        <v>110</v>
      </c>
    </row>
    <row r="10" spans="1:15" s="24" customFormat="1">
      <c r="A10">
        <v>1</v>
      </c>
      <c r="B10" t="s">
        <v>154</v>
      </c>
      <c r="C10" t="s">
        <v>155</v>
      </c>
      <c r="D10" s="25"/>
      <c r="E10" s="9">
        <f t="shared" si="1"/>
        <v>0.94780669144981422</v>
      </c>
      <c r="F10" s="10">
        <f t="shared" si="2"/>
        <v>2</v>
      </c>
      <c r="G10" s="9"/>
      <c r="H10" s="9">
        <f>Homework!E10</f>
        <v>0.91951672862453537</v>
      </c>
      <c r="I10" s="69">
        <f>Quizzes!D10</f>
        <v>0.95</v>
      </c>
      <c r="J10" s="69">
        <f>Portfolio!E10</f>
        <v>1</v>
      </c>
      <c r="K10" s="20"/>
      <c r="L10" s="68" t="s">
        <v>106</v>
      </c>
      <c r="O10" s="14" t="s">
        <v>104</v>
      </c>
    </row>
    <row r="11" spans="1:15" s="24" customFormat="1">
      <c r="A11">
        <v>1</v>
      </c>
      <c r="B11" t="s">
        <v>156</v>
      </c>
      <c r="C11" t="s">
        <v>57</v>
      </c>
      <c r="D11" s="25"/>
      <c r="E11" s="9">
        <f t="shared" si="1"/>
        <v>0.62137723187632843</v>
      </c>
      <c r="F11" s="10">
        <f t="shared" si="2"/>
        <v>16</v>
      </c>
      <c r="G11" s="9"/>
      <c r="H11" s="9">
        <f>Homework!E11</f>
        <v>0.65988847583643118</v>
      </c>
      <c r="I11" s="9">
        <f>Quizzes!D11</f>
        <v>0.54355460385438981</v>
      </c>
      <c r="J11" s="9">
        <f>Portfolio!E11</f>
        <v>0.7</v>
      </c>
      <c r="K11" s="20"/>
      <c r="L11" s="54" t="s">
        <v>112</v>
      </c>
      <c r="O11" s="14" t="s">
        <v>185</v>
      </c>
    </row>
    <row r="12" spans="1:15" s="24" customFormat="1">
      <c r="A12">
        <v>1</v>
      </c>
      <c r="B12" t="s">
        <v>157</v>
      </c>
      <c r="C12" t="s">
        <v>158</v>
      </c>
      <c r="D12" s="25"/>
      <c r="E12" s="9">
        <f t="shared" si="1"/>
        <v>0.59471143819205086</v>
      </c>
      <c r="F12" s="10">
        <f t="shared" si="2"/>
        <v>17</v>
      </c>
      <c r="G12" s="9"/>
      <c r="H12" s="69">
        <f>Homework!E12</f>
        <v>0.30650557620817842</v>
      </c>
      <c r="I12" s="9">
        <f>Quizzes!D12</f>
        <v>0.81777301927194868</v>
      </c>
      <c r="J12" s="9">
        <f>Portfolio!E12</f>
        <v>0.72499999999999998</v>
      </c>
      <c r="K12" s="20"/>
      <c r="L12" s="68" t="s">
        <v>111</v>
      </c>
      <c r="O12" s="14" t="s">
        <v>110</v>
      </c>
    </row>
    <row r="13" spans="1:15" s="24" customFormat="1">
      <c r="A13">
        <v>1</v>
      </c>
      <c r="B13" t="s">
        <v>159</v>
      </c>
      <c r="C13" t="s">
        <v>160</v>
      </c>
      <c r="D13" s="25"/>
      <c r="E13" s="9">
        <f t="shared" si="1"/>
        <v>0.89767022758571291</v>
      </c>
      <c r="F13" s="10">
        <f t="shared" si="2"/>
        <v>6</v>
      </c>
      <c r="G13" s="9"/>
      <c r="H13" s="9">
        <f>Homework!E13</f>
        <v>0.89066914498141259</v>
      </c>
      <c r="I13" s="9">
        <f>Quizzes!D13</f>
        <v>0.89100642398286944</v>
      </c>
      <c r="J13" s="9">
        <f>Portfolio!E13</f>
        <v>0.92500000000000004</v>
      </c>
      <c r="K13" s="20"/>
      <c r="L13" s="54" t="s">
        <v>106</v>
      </c>
      <c r="O13" s="14" t="s">
        <v>108</v>
      </c>
    </row>
    <row r="14" spans="1:15" s="24" customFormat="1">
      <c r="A14">
        <v>1</v>
      </c>
      <c r="B14" t="s">
        <v>161</v>
      </c>
      <c r="C14" t="s">
        <v>131</v>
      </c>
      <c r="D14" s="25"/>
      <c r="E14" s="9">
        <f t="shared" si="1"/>
        <v>0.68156100395628194</v>
      </c>
      <c r="F14" s="10">
        <f t="shared" si="2"/>
        <v>14</v>
      </c>
      <c r="G14" s="9"/>
      <c r="H14" s="9">
        <f>Homework!E14</f>
        <v>0.73200743494423792</v>
      </c>
      <c r="I14" s="9">
        <f>Quizzes!D14</f>
        <v>0.64689507494646681</v>
      </c>
      <c r="J14" s="9">
        <f>Portfolio!E14</f>
        <v>0.65</v>
      </c>
      <c r="K14" s="20"/>
      <c r="L14" s="54" t="s">
        <v>111</v>
      </c>
      <c r="O14" s="14" t="s">
        <v>111</v>
      </c>
    </row>
    <row r="15" spans="1:15" s="24" customFormat="1">
      <c r="A15">
        <v>1</v>
      </c>
      <c r="B15" t="s">
        <v>162</v>
      </c>
      <c r="C15" t="s">
        <v>163</v>
      </c>
      <c r="D15" s="25"/>
      <c r="E15" s="9">
        <f t="shared" si="1"/>
        <v>0.78859963939724409</v>
      </c>
      <c r="F15" s="10">
        <f t="shared" si="2"/>
        <v>9</v>
      </c>
      <c r="G15" s="9"/>
      <c r="H15" s="9">
        <f>Homework!E15</f>
        <v>0.67431226765799257</v>
      </c>
      <c r="I15" s="9">
        <f>Quizzes!D15</f>
        <v>0.92843683083511774</v>
      </c>
      <c r="J15" s="9">
        <f>Portfolio!E15</f>
        <v>0.73750000000000004</v>
      </c>
      <c r="K15" s="20"/>
      <c r="L15" s="68" t="s">
        <v>104</v>
      </c>
      <c r="O15" s="14" t="s">
        <v>112</v>
      </c>
    </row>
    <row r="16" spans="1:15" s="24" customFormat="1">
      <c r="A16">
        <v>1</v>
      </c>
      <c r="B16" t="s">
        <v>164</v>
      </c>
      <c r="C16" t="s">
        <v>165</v>
      </c>
      <c r="D16" s="25"/>
      <c r="E16" s="9">
        <f t="shared" si="1"/>
        <v>0.78830901188476643</v>
      </c>
      <c r="F16" s="10">
        <f t="shared" si="2"/>
        <v>10</v>
      </c>
      <c r="G16" s="9"/>
      <c r="H16" s="9">
        <f>Homework!E16</f>
        <v>0.76446096654275086</v>
      </c>
      <c r="I16" s="9">
        <f>Quizzes!D16</f>
        <v>0.84381156316916495</v>
      </c>
      <c r="J16" s="9">
        <f>Portfolio!E16</f>
        <v>0.72499999999999998</v>
      </c>
      <c r="K16" s="20"/>
      <c r="L16" s="68" t="s">
        <v>104</v>
      </c>
      <c r="O16" s="14" t="s">
        <v>114</v>
      </c>
    </row>
    <row r="17" spans="1:15" s="24" customFormat="1">
      <c r="A17">
        <v>1</v>
      </c>
      <c r="B17" t="s">
        <v>166</v>
      </c>
      <c r="C17" t="s">
        <v>167</v>
      </c>
      <c r="D17" s="25"/>
      <c r="E17" s="9">
        <f t="shared" si="1"/>
        <v>0.5765026866099362</v>
      </c>
      <c r="F17" s="10">
        <f t="shared" si="2"/>
        <v>18</v>
      </c>
      <c r="G17" s="9"/>
      <c r="H17" s="9">
        <f>Homework!E17</f>
        <v>0.58416356877323428</v>
      </c>
      <c r="I17" s="9">
        <f>Quizzes!D17</f>
        <v>0.56959314775160608</v>
      </c>
      <c r="J17" s="9">
        <f>Portfolio!E17</f>
        <v>0.57499999999999996</v>
      </c>
      <c r="K17" s="20"/>
      <c r="L17" s="54" t="s">
        <v>109</v>
      </c>
      <c r="O17" s="14" t="s">
        <v>112</v>
      </c>
    </row>
    <row r="18" spans="1:15" s="24" customFormat="1">
      <c r="A18">
        <v>1</v>
      </c>
      <c r="B18" t="s">
        <v>168</v>
      </c>
      <c r="C18" t="s">
        <v>169</v>
      </c>
      <c r="D18" s="25"/>
      <c r="E18" s="9">
        <f t="shared" si="1"/>
        <v>0.3652113705292821</v>
      </c>
      <c r="F18" s="10">
        <f t="shared" si="2"/>
        <v>20</v>
      </c>
      <c r="G18" s="9"/>
      <c r="H18" s="9">
        <f>Homework!E18</f>
        <v>0.60219330855018582</v>
      </c>
      <c r="I18" s="9">
        <f>Quizzes!D18</f>
        <v>0.31083511777301931</v>
      </c>
      <c r="J18" s="9">
        <f>Portfolio!E18</f>
        <v>0</v>
      </c>
      <c r="K18" s="20"/>
      <c r="L18" s="54" t="s">
        <v>200</v>
      </c>
      <c r="O18" s="14" t="s">
        <v>110</v>
      </c>
    </row>
    <row r="19" spans="1:15">
      <c r="A19">
        <v>1</v>
      </c>
      <c r="B19" t="s">
        <v>170</v>
      </c>
      <c r="C19" t="s">
        <v>171</v>
      </c>
      <c r="D19"/>
      <c r="E19" s="9">
        <f t="shared" si="1"/>
        <v>0.26329280466156674</v>
      </c>
      <c r="F19" s="10">
        <f t="shared" si="2"/>
        <v>21</v>
      </c>
      <c r="G19" s="9"/>
      <c r="H19" s="9">
        <f>Homework!E19</f>
        <v>0.26684014869888473</v>
      </c>
      <c r="I19" s="9">
        <f>Quizzes!D19</f>
        <v>0.39139186295503209</v>
      </c>
      <c r="J19" s="9">
        <f>Portfolio!E19</f>
        <v>0</v>
      </c>
      <c r="K19" s="20"/>
      <c r="L19" s="68" t="s">
        <v>185</v>
      </c>
      <c r="O19" s="14" t="s">
        <v>185</v>
      </c>
    </row>
    <row r="20" spans="1:15" s="24" customFormat="1">
      <c r="A20">
        <v>1</v>
      </c>
      <c r="B20" t="s">
        <v>172</v>
      </c>
      <c r="C20" t="s">
        <v>173</v>
      </c>
      <c r="D20" s="26"/>
      <c r="E20" s="9">
        <f t="shared" si="1"/>
        <v>0.75563546882338417</v>
      </c>
      <c r="F20" s="10">
        <f t="shared" si="2"/>
        <v>12</v>
      </c>
      <c r="G20" s="9"/>
      <c r="H20" s="9">
        <f>Homework!E20</f>
        <v>0.78249070631970252</v>
      </c>
      <c r="I20" s="9">
        <f>Quizzes!D20</f>
        <v>0.76284796573875802</v>
      </c>
      <c r="J20" s="9">
        <f>Portfolio!E20</f>
        <v>0.6875</v>
      </c>
      <c r="K20" s="20"/>
      <c r="L20" s="68" t="s">
        <v>114</v>
      </c>
      <c r="O20" s="14" t="s">
        <v>108</v>
      </c>
    </row>
    <row r="21" spans="1:15" s="24" customFormat="1">
      <c r="A21">
        <v>1</v>
      </c>
      <c r="B21" t="s">
        <v>174</v>
      </c>
      <c r="C21" t="s">
        <v>175</v>
      </c>
      <c r="D21" s="25"/>
      <c r="E21" s="9">
        <f t="shared" si="1"/>
        <v>0.95512955032119917</v>
      </c>
      <c r="F21" s="10">
        <f t="shared" si="2"/>
        <v>1</v>
      </c>
      <c r="G21" s="9"/>
      <c r="H21" s="69">
        <f>Homework!E21</f>
        <v>0.97</v>
      </c>
      <c r="I21" s="9">
        <f>Quizzes!D21</f>
        <v>0.93657387580299778</v>
      </c>
      <c r="J21" s="9">
        <f>Portfolio!E21</f>
        <v>0.96250000000000002</v>
      </c>
      <c r="K21" s="20"/>
      <c r="L21" s="54" t="s">
        <v>106</v>
      </c>
      <c r="O21" s="14" t="s">
        <v>106</v>
      </c>
    </row>
    <row r="22" spans="1:15" s="24" customFormat="1">
      <c r="A22">
        <v>1</v>
      </c>
      <c r="B22" t="s">
        <v>176</v>
      </c>
      <c r="C22" t="s">
        <v>177</v>
      </c>
      <c r="D22" s="25"/>
      <c r="E22" s="9">
        <f t="shared" si="1"/>
        <v>0.8896155282074143</v>
      </c>
      <c r="F22" s="10">
        <f t="shared" si="2"/>
        <v>7</v>
      </c>
      <c r="G22" s="9"/>
      <c r="H22" s="9">
        <f>Homework!E22</f>
        <v>0.90869888475836436</v>
      </c>
      <c r="I22" s="9">
        <f>Quizzes!D22</f>
        <v>0.88408993576017136</v>
      </c>
      <c r="J22" s="9">
        <f>Portfolio!E22</f>
        <v>0.86250000000000004</v>
      </c>
      <c r="K22" s="20"/>
      <c r="L22" s="68" t="s">
        <v>108</v>
      </c>
      <c r="O22" s="14" t="s">
        <v>107</v>
      </c>
    </row>
    <row r="23" spans="1:15" s="24" customFormat="1">
      <c r="A23">
        <v>1</v>
      </c>
      <c r="B23" t="s">
        <v>176</v>
      </c>
      <c r="C23" t="s">
        <v>178</v>
      </c>
      <c r="D23" s="25"/>
      <c r="E23" s="9">
        <f t="shared" si="1"/>
        <v>0.90123534703040065</v>
      </c>
      <c r="F23" s="10">
        <f t="shared" si="2"/>
        <v>5</v>
      </c>
      <c r="G23" s="9"/>
      <c r="H23" s="9">
        <f>Homework!E23</f>
        <v>0.92672862453531601</v>
      </c>
      <c r="I23" s="9">
        <f>Quizzes!D23</f>
        <v>0.87635974304068531</v>
      </c>
      <c r="J23" s="9">
        <f>Portfolio!E23</f>
        <v>0.9</v>
      </c>
      <c r="K23" s="20"/>
      <c r="L23" s="68" t="s">
        <v>106</v>
      </c>
      <c r="O23" s="14" t="s">
        <v>108</v>
      </c>
    </row>
    <row r="24" spans="1:15" s="24" customFormat="1">
      <c r="A24">
        <v>1</v>
      </c>
      <c r="B24" t="s">
        <v>179</v>
      </c>
      <c r="C24" t="s">
        <v>180</v>
      </c>
      <c r="D24" s="25"/>
      <c r="E24" s="9">
        <f t="shared" si="1"/>
        <v>0.93435886342469143</v>
      </c>
      <c r="F24" s="10">
        <f t="shared" si="2"/>
        <v>3</v>
      </c>
      <c r="G24" s="9"/>
      <c r="H24" s="9">
        <f>Homework!E24</f>
        <v>0.93394052044609677</v>
      </c>
      <c r="I24" s="9">
        <f>Quizzes!D24</f>
        <v>0.92070663811563169</v>
      </c>
      <c r="J24" s="9">
        <f>Portfolio!E24</f>
        <v>0.96250000000000002</v>
      </c>
      <c r="K24" s="20"/>
      <c r="L24" s="54" t="s">
        <v>106</v>
      </c>
      <c r="O24" s="14" t="s">
        <v>107</v>
      </c>
    </row>
    <row r="25" spans="1:15">
      <c r="B25" s="1"/>
      <c r="C25" s="1"/>
      <c r="D25" s="15"/>
    </row>
    <row r="26" spans="1:15">
      <c r="A26">
        <f>SUM(A4:A24)</f>
        <v>21</v>
      </c>
      <c r="B26" s="1" t="s">
        <v>100</v>
      </c>
      <c r="C26" s="1"/>
      <c r="D26" s="15"/>
    </row>
    <row r="27" spans="1:15">
      <c r="A27" s="6">
        <f>1-(A26/COUNTA(B4:B24))</f>
        <v>0</v>
      </c>
      <c r="B27" s="27" t="s">
        <v>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1"/>
  <sheetViews>
    <sheetView zoomScale="97" workbookViewId="0">
      <pane xSplit="5" ySplit="3" topLeftCell="T4" activePane="bottomRight" state="frozen"/>
      <selection pane="topRight" activeCell="F1" sqref="F1"/>
      <selection pane="bottomLeft" activeCell="A4" sqref="A4"/>
      <selection pane="bottomRight" activeCell="E25" sqref="E25"/>
    </sheetView>
  </sheetViews>
  <sheetFormatPr defaultRowHeight="12.75"/>
  <cols>
    <col min="1" max="1" width="10.85546875" bestFit="1" customWidth="1"/>
    <col min="2" max="2" width="9.7109375" customWidth="1"/>
    <col min="3" max="3" width="7.140625" customWidth="1"/>
    <col min="4" max="4" width="8.140625" bestFit="1" customWidth="1"/>
    <col min="5" max="5" width="8" customWidth="1"/>
    <col min="6" max="6" width="2.5703125" customWidth="1"/>
    <col min="7" max="7" width="6.42578125" customWidth="1"/>
    <col min="8" max="8" width="7" customWidth="1"/>
    <col min="9" max="10" width="6.42578125" customWidth="1"/>
    <col min="11" max="11" width="6.7109375" customWidth="1"/>
    <col min="12" max="12" width="7.140625" bestFit="1" customWidth="1"/>
    <col min="13" max="14" width="7.140625" customWidth="1"/>
    <col min="15" max="16" width="7.140625" bestFit="1" customWidth="1"/>
    <col min="17" max="17" width="6.42578125" bestFit="1" customWidth="1"/>
    <col min="18" max="18" width="6.42578125" customWidth="1"/>
    <col min="19" max="19" width="6.85546875" customWidth="1"/>
    <col min="20" max="22" width="7.140625" customWidth="1"/>
    <col min="23" max="25" width="7" customWidth="1"/>
  </cols>
  <sheetData>
    <row r="1" spans="1:34" ht="18">
      <c r="A1" s="3" t="s">
        <v>7</v>
      </c>
      <c r="H1" s="2"/>
      <c r="I1" s="2"/>
      <c r="J1" s="2"/>
      <c r="K1" s="2"/>
      <c r="L1" s="2"/>
      <c r="M1" s="43"/>
      <c r="N1" s="43"/>
      <c r="O1" s="2"/>
      <c r="P1" s="2"/>
      <c r="Q1" s="2"/>
      <c r="R1" s="47"/>
      <c r="S1" s="2"/>
      <c r="T1" s="2"/>
      <c r="U1" s="48"/>
      <c r="V1" s="48"/>
    </row>
    <row r="2" spans="1:34" s="2" customFormat="1">
      <c r="C2" s="2">
        <f>SUM(G2:BW2)</f>
        <v>141</v>
      </c>
      <c r="E2" s="2">
        <v>0.97</v>
      </c>
      <c r="G2">
        <v>10</v>
      </c>
      <c r="H2" s="2">
        <v>13</v>
      </c>
      <c r="I2" s="2">
        <v>10</v>
      </c>
      <c r="J2" s="40">
        <v>8</v>
      </c>
      <c r="K2" s="41">
        <v>8</v>
      </c>
      <c r="L2" s="42">
        <v>10</v>
      </c>
      <c r="M2" s="43">
        <v>3</v>
      </c>
      <c r="N2" s="44">
        <v>3</v>
      </c>
      <c r="O2" s="45">
        <v>6</v>
      </c>
      <c r="P2" s="46">
        <v>10</v>
      </c>
      <c r="Q2" s="47">
        <v>14</v>
      </c>
      <c r="R2" s="47">
        <v>9</v>
      </c>
      <c r="S2" s="47">
        <v>10</v>
      </c>
      <c r="T2" s="49">
        <v>7</v>
      </c>
      <c r="U2" s="63">
        <v>10</v>
      </c>
      <c r="V2" s="63">
        <v>10</v>
      </c>
    </row>
    <row r="3" spans="1:34" s="5" customFormat="1" ht="189" customHeight="1">
      <c r="A3" s="4" t="s">
        <v>0</v>
      </c>
      <c r="B3" s="4" t="s">
        <v>1</v>
      </c>
      <c r="C3" s="4" t="s">
        <v>3</v>
      </c>
      <c r="D3" s="4" t="s">
        <v>4</v>
      </c>
      <c r="E3" s="14" t="s">
        <v>30</v>
      </c>
      <c r="G3" s="19" t="s">
        <v>32</v>
      </c>
      <c r="H3" s="19" t="s">
        <v>38</v>
      </c>
      <c r="I3" s="19" t="s">
        <v>37</v>
      </c>
      <c r="J3" s="19" t="s">
        <v>36</v>
      </c>
      <c r="K3" s="19" t="s">
        <v>35</v>
      </c>
      <c r="L3" s="19" t="s">
        <v>34</v>
      </c>
      <c r="M3" s="19" t="s">
        <v>136</v>
      </c>
      <c r="N3" s="19" t="s">
        <v>135</v>
      </c>
      <c r="O3" s="19" t="s">
        <v>137</v>
      </c>
      <c r="P3" s="19" t="s">
        <v>39</v>
      </c>
      <c r="Q3" s="19" t="s">
        <v>190</v>
      </c>
      <c r="R3" s="19" t="s">
        <v>138</v>
      </c>
      <c r="S3" s="19" t="s">
        <v>139</v>
      </c>
      <c r="T3" s="19" t="s">
        <v>191</v>
      </c>
      <c r="U3" s="19" t="s">
        <v>192</v>
      </c>
      <c r="V3" s="19" t="s">
        <v>140</v>
      </c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34">
      <c r="A4" t="s">
        <v>144</v>
      </c>
      <c r="B4" t="s">
        <v>145</v>
      </c>
      <c r="C4" s="18">
        <f>SUM(G4:BW4)</f>
        <v>119</v>
      </c>
      <c r="D4" s="6">
        <f>C4/$C$2</f>
        <v>0.84397163120567376</v>
      </c>
      <c r="E4" s="6">
        <f>D4/MAX($D$4:$D$24)*$E$2</f>
        <v>0.85821561338289953</v>
      </c>
      <c r="G4" s="18">
        <v>9</v>
      </c>
      <c r="H4" s="18">
        <v>13</v>
      </c>
      <c r="I4" s="18">
        <v>7</v>
      </c>
      <c r="J4" s="18">
        <v>8</v>
      </c>
      <c r="K4" s="18">
        <v>7</v>
      </c>
      <c r="L4" s="18">
        <v>8</v>
      </c>
      <c r="M4" s="18">
        <v>3</v>
      </c>
      <c r="N4" s="18">
        <v>3</v>
      </c>
      <c r="O4" s="18">
        <v>6</v>
      </c>
      <c r="P4" s="18">
        <v>8</v>
      </c>
      <c r="Q4" s="18">
        <v>13</v>
      </c>
      <c r="R4" s="18">
        <v>4.5</v>
      </c>
      <c r="S4" s="18">
        <v>5.5</v>
      </c>
      <c r="T4" s="18">
        <v>6.5</v>
      </c>
      <c r="U4" s="18">
        <v>8.5</v>
      </c>
      <c r="V4" s="18">
        <v>9</v>
      </c>
    </row>
    <row r="5" spans="1:34">
      <c r="A5" t="s">
        <v>181</v>
      </c>
      <c r="B5" t="s">
        <v>182</v>
      </c>
      <c r="C5" s="18">
        <f>SUM(G5:BW5)</f>
        <v>88</v>
      </c>
      <c r="D5" s="6">
        <f>C5/$C$2</f>
        <v>0.62411347517730498</v>
      </c>
      <c r="E5" s="6">
        <f>D5/MAX($D$4:$D$24)*$E$2</f>
        <v>0.63464684014869888</v>
      </c>
      <c r="G5" s="18">
        <v>7</v>
      </c>
      <c r="H5" s="18">
        <v>13</v>
      </c>
      <c r="I5" s="18">
        <v>8.5</v>
      </c>
      <c r="J5" s="18">
        <v>7</v>
      </c>
      <c r="K5" s="18">
        <v>7.5</v>
      </c>
      <c r="L5" s="18">
        <v>7</v>
      </c>
      <c r="M5" s="18">
        <v>3</v>
      </c>
      <c r="N5" s="18">
        <v>3</v>
      </c>
      <c r="O5" s="18">
        <v>6</v>
      </c>
      <c r="P5" s="18">
        <v>8</v>
      </c>
      <c r="Q5" s="18"/>
      <c r="R5" s="18">
        <v>5.5</v>
      </c>
      <c r="S5" s="18">
        <v>6</v>
      </c>
      <c r="T5" s="18"/>
      <c r="U5" s="18"/>
      <c r="V5" s="18">
        <v>6.5</v>
      </c>
    </row>
    <row r="6" spans="1:34">
      <c r="A6" t="s">
        <v>146</v>
      </c>
      <c r="B6" t="s">
        <v>147</v>
      </c>
      <c r="C6" s="18">
        <f t="shared" ref="C6:C13" si="0">SUM(G6:BW6)</f>
        <v>126.5</v>
      </c>
      <c r="D6" s="6">
        <f t="shared" ref="D6:D13" si="1">C6/$C$2</f>
        <v>0.8971631205673759</v>
      </c>
      <c r="E6" s="6">
        <f t="shared" ref="E6:E13" si="2">D6/MAX($D$4:$D$24)*$E$2</f>
        <v>0.91230483271375462</v>
      </c>
      <c r="G6" s="18">
        <v>9</v>
      </c>
      <c r="H6" s="18">
        <v>13</v>
      </c>
      <c r="I6" s="18">
        <v>9</v>
      </c>
      <c r="J6" s="18">
        <v>8</v>
      </c>
      <c r="K6" s="18">
        <v>7</v>
      </c>
      <c r="L6" s="18">
        <v>9</v>
      </c>
      <c r="M6" s="18">
        <v>2.5</v>
      </c>
      <c r="N6" s="18">
        <v>3</v>
      </c>
      <c r="O6" s="18">
        <v>6</v>
      </c>
      <c r="P6" s="18">
        <v>8</v>
      </c>
      <c r="Q6" s="18">
        <v>11</v>
      </c>
      <c r="R6" s="18">
        <v>8</v>
      </c>
      <c r="S6" s="18">
        <v>8</v>
      </c>
      <c r="T6" s="18">
        <v>6.5</v>
      </c>
      <c r="U6" s="18">
        <v>10</v>
      </c>
      <c r="V6" s="18">
        <v>8.5</v>
      </c>
    </row>
    <row r="7" spans="1:34">
      <c r="A7" t="s">
        <v>148</v>
      </c>
      <c r="B7" t="s">
        <v>149</v>
      </c>
      <c r="C7" s="18">
        <f t="shared" si="0"/>
        <v>93.5</v>
      </c>
      <c r="D7" s="6">
        <f t="shared" si="1"/>
        <v>0.66312056737588654</v>
      </c>
      <c r="E7" s="6">
        <f t="shared" si="2"/>
        <v>0.67431226765799257</v>
      </c>
      <c r="G7" s="18">
        <v>4.5</v>
      </c>
      <c r="H7" s="18">
        <v>9</v>
      </c>
      <c r="I7" s="18">
        <v>7</v>
      </c>
      <c r="J7" s="18">
        <v>4</v>
      </c>
      <c r="K7" s="18">
        <v>4</v>
      </c>
      <c r="L7" s="18">
        <v>7</v>
      </c>
      <c r="M7" s="18">
        <v>1</v>
      </c>
      <c r="N7" s="18">
        <v>2.5</v>
      </c>
      <c r="O7" s="18">
        <v>6</v>
      </c>
      <c r="P7" s="18">
        <v>8</v>
      </c>
      <c r="Q7" s="18">
        <v>12.5</v>
      </c>
      <c r="R7" s="18">
        <v>8</v>
      </c>
      <c r="S7" s="18">
        <v>7.5</v>
      </c>
      <c r="T7" s="18">
        <v>4.5</v>
      </c>
      <c r="U7" s="18">
        <v>8</v>
      </c>
      <c r="V7" s="18"/>
    </row>
    <row r="8" spans="1:34">
      <c r="A8" t="s">
        <v>150</v>
      </c>
      <c r="B8" t="s">
        <v>151</v>
      </c>
      <c r="C8" s="18">
        <f t="shared" si="0"/>
        <v>86</v>
      </c>
      <c r="D8" s="6">
        <f t="shared" si="1"/>
        <v>0.60992907801418439</v>
      </c>
      <c r="E8" s="6">
        <f t="shared" si="2"/>
        <v>0.62022304832713748</v>
      </c>
      <c r="G8" s="18">
        <v>6.5</v>
      </c>
      <c r="H8" s="18">
        <v>10</v>
      </c>
      <c r="I8" s="18">
        <v>4.5</v>
      </c>
      <c r="J8" s="18">
        <v>5.5</v>
      </c>
      <c r="K8" s="18">
        <v>4</v>
      </c>
      <c r="L8" s="18">
        <v>9</v>
      </c>
      <c r="M8" s="18">
        <v>2.5</v>
      </c>
      <c r="N8" s="18">
        <v>2</v>
      </c>
      <c r="O8" s="18">
        <v>3</v>
      </c>
      <c r="P8" s="18">
        <v>3</v>
      </c>
      <c r="Q8" s="18">
        <v>8</v>
      </c>
      <c r="R8" s="18">
        <v>8</v>
      </c>
      <c r="S8" s="18">
        <v>9</v>
      </c>
      <c r="T8" s="18">
        <v>5.5</v>
      </c>
      <c r="U8" s="18">
        <v>3</v>
      </c>
      <c r="V8" s="18">
        <v>2.5</v>
      </c>
    </row>
    <row r="9" spans="1:34">
      <c r="A9" t="s">
        <v>152</v>
      </c>
      <c r="B9" t="s">
        <v>153</v>
      </c>
      <c r="C9" s="18">
        <f t="shared" si="0"/>
        <v>92</v>
      </c>
      <c r="D9" s="6">
        <f t="shared" si="1"/>
        <v>0.65248226950354615</v>
      </c>
      <c r="E9" s="6">
        <f t="shared" si="2"/>
        <v>0.66349442379182166</v>
      </c>
      <c r="G9" s="18">
        <v>6.5</v>
      </c>
      <c r="H9" s="18">
        <v>7</v>
      </c>
      <c r="I9" s="18">
        <v>7</v>
      </c>
      <c r="J9" s="18">
        <v>3.5</v>
      </c>
      <c r="K9" s="18">
        <v>4</v>
      </c>
      <c r="L9" s="18">
        <v>5</v>
      </c>
      <c r="M9" s="18">
        <v>2.5</v>
      </c>
      <c r="N9" s="18">
        <v>2.5</v>
      </c>
      <c r="O9" s="18">
        <v>6</v>
      </c>
      <c r="P9" s="18">
        <v>7</v>
      </c>
      <c r="Q9" s="18">
        <v>3</v>
      </c>
      <c r="R9" s="18">
        <v>8.5</v>
      </c>
      <c r="S9" s="18">
        <v>6</v>
      </c>
      <c r="T9" s="18">
        <v>6</v>
      </c>
      <c r="U9" s="18">
        <v>10</v>
      </c>
      <c r="V9" s="18">
        <v>7.5</v>
      </c>
    </row>
    <row r="10" spans="1:34">
      <c r="A10" t="s">
        <v>154</v>
      </c>
      <c r="B10" t="s">
        <v>155</v>
      </c>
      <c r="C10" s="18">
        <f t="shared" si="0"/>
        <v>127.5</v>
      </c>
      <c r="D10" s="6">
        <f t="shared" si="1"/>
        <v>0.9042553191489362</v>
      </c>
      <c r="E10" s="6">
        <f t="shared" si="2"/>
        <v>0.91951672862453537</v>
      </c>
      <c r="G10" s="18">
        <v>8.5</v>
      </c>
      <c r="H10" s="18">
        <v>13</v>
      </c>
      <c r="I10" s="18">
        <v>7</v>
      </c>
      <c r="J10" s="18">
        <v>8</v>
      </c>
      <c r="K10" s="18">
        <v>6.5</v>
      </c>
      <c r="L10" s="18">
        <v>9</v>
      </c>
      <c r="M10" s="18">
        <v>3</v>
      </c>
      <c r="N10" s="18">
        <v>3</v>
      </c>
      <c r="O10" s="18">
        <v>6</v>
      </c>
      <c r="P10" s="18">
        <v>8.5</v>
      </c>
      <c r="Q10" s="18">
        <v>13</v>
      </c>
      <c r="R10" s="18">
        <v>9</v>
      </c>
      <c r="S10" s="18">
        <v>8.5</v>
      </c>
      <c r="T10" s="18">
        <v>5.5</v>
      </c>
      <c r="U10" s="18">
        <v>10</v>
      </c>
      <c r="V10" s="18">
        <v>9</v>
      </c>
    </row>
    <row r="11" spans="1:34">
      <c r="A11" t="s">
        <v>156</v>
      </c>
      <c r="B11" t="s">
        <v>57</v>
      </c>
      <c r="C11" s="18">
        <f t="shared" si="0"/>
        <v>91.5</v>
      </c>
      <c r="D11" s="6">
        <f t="shared" si="1"/>
        <v>0.64893617021276595</v>
      </c>
      <c r="E11" s="6">
        <f t="shared" si="2"/>
        <v>0.65988847583643118</v>
      </c>
      <c r="G11" s="18">
        <v>2</v>
      </c>
      <c r="H11" s="18">
        <v>9</v>
      </c>
      <c r="I11" s="18">
        <v>5</v>
      </c>
      <c r="J11" s="18">
        <v>5</v>
      </c>
      <c r="K11" s="18">
        <v>2</v>
      </c>
      <c r="L11" s="18">
        <v>6</v>
      </c>
      <c r="M11" s="18">
        <v>2.5</v>
      </c>
      <c r="N11" s="18">
        <v>2.5</v>
      </c>
      <c r="O11" s="18">
        <v>6</v>
      </c>
      <c r="P11" s="18">
        <v>8.5</v>
      </c>
      <c r="Q11" s="18">
        <v>12</v>
      </c>
      <c r="R11" s="18">
        <v>7.5</v>
      </c>
      <c r="S11" s="18">
        <v>4</v>
      </c>
      <c r="T11" s="18">
        <v>6.5</v>
      </c>
      <c r="U11" s="18">
        <v>8</v>
      </c>
      <c r="V11" s="18">
        <v>5</v>
      </c>
    </row>
    <row r="12" spans="1:34">
      <c r="A12" t="s">
        <v>157</v>
      </c>
      <c r="B12" t="s">
        <v>158</v>
      </c>
      <c r="C12" s="18">
        <f t="shared" si="0"/>
        <v>42.5</v>
      </c>
      <c r="D12" s="6">
        <f t="shared" si="1"/>
        <v>0.30141843971631205</v>
      </c>
      <c r="E12" s="6">
        <f t="shared" si="2"/>
        <v>0.30650557620817842</v>
      </c>
      <c r="G12" s="18"/>
      <c r="H12" s="18"/>
      <c r="I12" s="18">
        <v>5</v>
      </c>
      <c r="J12" s="18">
        <v>6.5</v>
      </c>
      <c r="K12" s="18">
        <v>5</v>
      </c>
      <c r="L12" s="18">
        <v>7</v>
      </c>
      <c r="M12" s="18">
        <v>2.5</v>
      </c>
      <c r="N12" s="18">
        <v>1.5</v>
      </c>
      <c r="O12" s="18">
        <v>3</v>
      </c>
      <c r="P12" s="18"/>
      <c r="Q12" s="18"/>
      <c r="R12" s="18">
        <v>5.5</v>
      </c>
      <c r="S12" s="18">
        <v>3</v>
      </c>
      <c r="T12" s="18"/>
      <c r="U12" s="18">
        <v>3.5</v>
      </c>
      <c r="V12" s="18"/>
    </row>
    <row r="13" spans="1:34">
      <c r="A13" t="s">
        <v>159</v>
      </c>
      <c r="B13" t="s">
        <v>160</v>
      </c>
      <c r="C13" s="18">
        <f t="shared" si="0"/>
        <v>123.5</v>
      </c>
      <c r="D13" s="6">
        <f t="shared" si="1"/>
        <v>0.87588652482269502</v>
      </c>
      <c r="E13" s="6">
        <f t="shared" si="2"/>
        <v>0.89066914498141259</v>
      </c>
      <c r="G13" s="18">
        <v>8.5</v>
      </c>
      <c r="H13" s="18">
        <v>13</v>
      </c>
      <c r="I13" s="18">
        <v>9</v>
      </c>
      <c r="J13" s="18">
        <v>8</v>
      </c>
      <c r="K13" s="18">
        <v>8</v>
      </c>
      <c r="L13" s="18">
        <v>9.5</v>
      </c>
      <c r="M13" s="18">
        <v>2.5</v>
      </c>
      <c r="N13" s="18">
        <v>3</v>
      </c>
      <c r="O13" s="18">
        <v>6</v>
      </c>
      <c r="P13" s="18">
        <v>8</v>
      </c>
      <c r="Q13" s="18">
        <v>12</v>
      </c>
      <c r="R13" s="18">
        <v>9</v>
      </c>
      <c r="S13" s="18">
        <v>10</v>
      </c>
      <c r="T13" s="18">
        <v>7</v>
      </c>
      <c r="U13" s="18">
        <v>10</v>
      </c>
      <c r="V13" s="18"/>
    </row>
    <row r="14" spans="1:34">
      <c r="A14" t="s">
        <v>161</v>
      </c>
      <c r="B14" t="s">
        <v>131</v>
      </c>
      <c r="C14" s="18">
        <f t="shared" ref="C14:C24" si="3">SUM(G14:BW14)</f>
        <v>101.5</v>
      </c>
      <c r="D14" s="6">
        <f t="shared" ref="D14:D24" si="4">C14/$C$2</f>
        <v>0.71985815602836878</v>
      </c>
      <c r="E14" s="6">
        <f t="shared" ref="E14:E24" si="5">D14/MAX($D$4:$D$24)*$E$2</f>
        <v>0.73200743494423792</v>
      </c>
      <c r="G14" s="18">
        <v>7</v>
      </c>
      <c r="H14" s="18">
        <v>13</v>
      </c>
      <c r="I14" s="18">
        <v>5.5</v>
      </c>
      <c r="J14" s="18">
        <v>8</v>
      </c>
      <c r="K14" s="18">
        <v>5.5</v>
      </c>
      <c r="L14" s="18">
        <v>6.5</v>
      </c>
      <c r="M14" s="18">
        <v>1</v>
      </c>
      <c r="N14" s="18">
        <v>3</v>
      </c>
      <c r="O14" s="18">
        <v>6</v>
      </c>
      <c r="P14" s="18">
        <v>7.5</v>
      </c>
      <c r="Q14" s="18">
        <v>8</v>
      </c>
      <c r="R14" s="18">
        <v>6.5</v>
      </c>
      <c r="S14" s="18">
        <v>7</v>
      </c>
      <c r="T14" s="18">
        <v>7</v>
      </c>
      <c r="U14" s="18">
        <v>10</v>
      </c>
      <c r="V14" s="18"/>
    </row>
    <row r="15" spans="1:34">
      <c r="A15" t="s">
        <v>162</v>
      </c>
      <c r="B15" t="s">
        <v>163</v>
      </c>
      <c r="C15" s="18">
        <f t="shared" si="3"/>
        <v>93.5</v>
      </c>
      <c r="D15" s="6">
        <f t="shared" si="4"/>
        <v>0.66312056737588654</v>
      </c>
      <c r="E15" s="6">
        <f t="shared" si="5"/>
        <v>0.67431226765799257</v>
      </c>
      <c r="G15" s="18"/>
      <c r="H15" s="18">
        <v>13</v>
      </c>
      <c r="I15" s="18">
        <v>7</v>
      </c>
      <c r="J15" s="18"/>
      <c r="K15" s="18"/>
      <c r="L15" s="18">
        <v>9</v>
      </c>
      <c r="M15" s="18">
        <v>3</v>
      </c>
      <c r="N15" s="18">
        <v>3</v>
      </c>
      <c r="O15" s="18">
        <v>6</v>
      </c>
      <c r="P15" s="18">
        <v>9</v>
      </c>
      <c r="Q15" s="18">
        <v>12.5</v>
      </c>
      <c r="R15" s="18">
        <v>8</v>
      </c>
      <c r="S15" s="18">
        <v>6</v>
      </c>
      <c r="T15" s="18"/>
      <c r="U15" s="18">
        <v>9</v>
      </c>
      <c r="V15" s="18">
        <v>8</v>
      </c>
    </row>
    <row r="16" spans="1:34">
      <c r="A16" t="s">
        <v>164</v>
      </c>
      <c r="B16" t="s">
        <v>165</v>
      </c>
      <c r="C16" s="18">
        <f t="shared" si="3"/>
        <v>106</v>
      </c>
      <c r="D16" s="6">
        <f t="shared" si="4"/>
        <v>0.75177304964539005</v>
      </c>
      <c r="E16" s="6">
        <f t="shared" si="5"/>
        <v>0.76446096654275086</v>
      </c>
      <c r="G16" s="18">
        <v>7</v>
      </c>
      <c r="H16" s="18">
        <v>13</v>
      </c>
      <c r="I16" s="18">
        <v>6</v>
      </c>
      <c r="J16" s="18">
        <v>7.5</v>
      </c>
      <c r="K16" s="18">
        <v>7.5</v>
      </c>
      <c r="L16" s="18">
        <v>6</v>
      </c>
      <c r="M16" s="18">
        <v>3</v>
      </c>
      <c r="N16" s="18">
        <v>2</v>
      </c>
      <c r="O16" s="18">
        <v>5</v>
      </c>
      <c r="P16" s="18">
        <v>9</v>
      </c>
      <c r="Q16" s="18">
        <v>10.5</v>
      </c>
      <c r="R16" s="18">
        <v>4</v>
      </c>
      <c r="S16" s="18">
        <v>5</v>
      </c>
      <c r="T16" s="18">
        <v>6</v>
      </c>
      <c r="U16" s="18">
        <v>7</v>
      </c>
      <c r="V16" s="18">
        <v>7.5</v>
      </c>
    </row>
    <row r="17" spans="1:22">
      <c r="A17" t="s">
        <v>166</v>
      </c>
      <c r="B17" t="s">
        <v>167</v>
      </c>
      <c r="C17" s="18">
        <f t="shared" si="3"/>
        <v>81</v>
      </c>
      <c r="D17" s="6">
        <f t="shared" si="4"/>
        <v>0.57446808510638303</v>
      </c>
      <c r="E17" s="6">
        <f t="shared" si="5"/>
        <v>0.58416356877323428</v>
      </c>
      <c r="G17" s="18">
        <v>6</v>
      </c>
      <c r="H17" s="18">
        <v>12.5</v>
      </c>
      <c r="I17" s="18">
        <v>6</v>
      </c>
      <c r="J17" s="18">
        <v>5.5</v>
      </c>
      <c r="K17" s="18">
        <v>6</v>
      </c>
      <c r="L17" s="18">
        <v>4.5</v>
      </c>
      <c r="M17" s="18">
        <v>3</v>
      </c>
      <c r="N17" s="18">
        <v>1</v>
      </c>
      <c r="O17" s="18">
        <v>6</v>
      </c>
      <c r="P17" s="18">
        <v>8</v>
      </c>
      <c r="Q17" s="18">
        <v>11</v>
      </c>
      <c r="R17" s="18">
        <v>7.5</v>
      </c>
      <c r="S17" s="18"/>
      <c r="T17" s="18">
        <v>4</v>
      </c>
      <c r="U17" s="18"/>
      <c r="V17" s="18"/>
    </row>
    <row r="18" spans="1:22">
      <c r="A18" t="s">
        <v>168</v>
      </c>
      <c r="B18" t="s">
        <v>169</v>
      </c>
      <c r="C18" s="18">
        <f t="shared" si="3"/>
        <v>83.5</v>
      </c>
      <c r="D18" s="6">
        <f t="shared" si="4"/>
        <v>0.59219858156028371</v>
      </c>
      <c r="E18" s="6">
        <f t="shared" si="5"/>
        <v>0.60219330855018582</v>
      </c>
      <c r="G18" s="18">
        <v>6</v>
      </c>
      <c r="H18" s="18">
        <v>13</v>
      </c>
      <c r="I18" s="18">
        <v>8</v>
      </c>
      <c r="J18" s="18">
        <v>3</v>
      </c>
      <c r="K18" s="18">
        <v>4.5</v>
      </c>
      <c r="L18" s="18">
        <v>4</v>
      </c>
      <c r="M18" s="18">
        <v>3</v>
      </c>
      <c r="N18" s="18">
        <v>2</v>
      </c>
      <c r="O18" s="18">
        <v>6</v>
      </c>
      <c r="P18" s="18">
        <v>4</v>
      </c>
      <c r="Q18" s="18">
        <v>11.5</v>
      </c>
      <c r="R18" s="18">
        <v>7</v>
      </c>
      <c r="S18" s="18">
        <v>3.5</v>
      </c>
      <c r="T18" s="18"/>
      <c r="U18" s="18">
        <v>8</v>
      </c>
      <c r="V18" s="18"/>
    </row>
    <row r="19" spans="1:22">
      <c r="A19" t="s">
        <v>170</v>
      </c>
      <c r="B19" t="s">
        <v>171</v>
      </c>
      <c r="C19" s="18">
        <f t="shared" si="3"/>
        <v>37</v>
      </c>
      <c r="D19" s="6">
        <f t="shared" si="4"/>
        <v>0.26241134751773049</v>
      </c>
      <c r="E19" s="6">
        <f t="shared" si="5"/>
        <v>0.26684014869888473</v>
      </c>
      <c r="G19" s="18">
        <v>8</v>
      </c>
      <c r="H19" s="18">
        <v>10.5</v>
      </c>
      <c r="I19" s="18"/>
      <c r="J19" s="18">
        <v>6.5</v>
      </c>
      <c r="K19" s="18">
        <v>2</v>
      </c>
      <c r="L19" s="18"/>
      <c r="M19" s="18">
        <v>2.5</v>
      </c>
      <c r="N19" s="18">
        <v>1.5</v>
      </c>
      <c r="O19" s="18"/>
      <c r="P19" s="18">
        <v>6</v>
      </c>
      <c r="Q19" s="18"/>
      <c r="R19" s="18"/>
      <c r="S19" s="18"/>
      <c r="T19" s="18"/>
      <c r="U19" s="18"/>
      <c r="V19" s="18"/>
    </row>
    <row r="20" spans="1:22">
      <c r="A20" t="s">
        <v>172</v>
      </c>
      <c r="B20" t="s">
        <v>173</v>
      </c>
      <c r="C20" s="18">
        <f t="shared" si="3"/>
        <v>108.5</v>
      </c>
      <c r="D20" s="6">
        <f t="shared" si="4"/>
        <v>0.76950354609929073</v>
      </c>
      <c r="E20" s="6">
        <f t="shared" si="5"/>
        <v>0.78249070631970252</v>
      </c>
      <c r="G20" s="18">
        <v>9</v>
      </c>
      <c r="H20" s="18">
        <v>12.5</v>
      </c>
      <c r="I20" s="18">
        <v>9</v>
      </c>
      <c r="J20" s="18">
        <v>7.5</v>
      </c>
      <c r="K20" s="18">
        <v>7</v>
      </c>
      <c r="L20" s="18">
        <v>10</v>
      </c>
      <c r="M20" s="18">
        <v>3</v>
      </c>
      <c r="N20" s="18">
        <v>3</v>
      </c>
      <c r="O20" s="18">
        <v>6</v>
      </c>
      <c r="P20" s="18">
        <v>7.5</v>
      </c>
      <c r="Q20" s="18">
        <v>7</v>
      </c>
      <c r="R20" s="18">
        <v>7</v>
      </c>
      <c r="S20" s="18">
        <v>7</v>
      </c>
      <c r="T20" s="18">
        <v>7</v>
      </c>
      <c r="U20" s="18">
        <v>6</v>
      </c>
      <c r="V20" s="18"/>
    </row>
    <row r="21" spans="1:22">
      <c r="A21" t="s">
        <v>174</v>
      </c>
      <c r="B21" t="s">
        <v>175</v>
      </c>
      <c r="C21" s="18">
        <f t="shared" si="3"/>
        <v>134.5</v>
      </c>
      <c r="D21" s="6">
        <f t="shared" si="4"/>
        <v>0.95390070921985815</v>
      </c>
      <c r="E21" s="6">
        <f t="shared" si="5"/>
        <v>0.97</v>
      </c>
      <c r="G21" s="18">
        <v>9</v>
      </c>
      <c r="H21" s="18">
        <v>13</v>
      </c>
      <c r="I21" s="18">
        <v>10</v>
      </c>
      <c r="J21" s="18">
        <v>8</v>
      </c>
      <c r="K21" s="18">
        <v>8</v>
      </c>
      <c r="L21" s="18">
        <v>9.5</v>
      </c>
      <c r="M21" s="18">
        <v>3</v>
      </c>
      <c r="N21" s="18">
        <v>3</v>
      </c>
      <c r="O21" s="18">
        <v>6</v>
      </c>
      <c r="P21" s="18">
        <v>8.5</v>
      </c>
      <c r="Q21" s="18">
        <v>14</v>
      </c>
      <c r="R21" s="18">
        <v>9</v>
      </c>
      <c r="S21" s="18">
        <v>9</v>
      </c>
      <c r="T21" s="18">
        <v>7</v>
      </c>
      <c r="U21" s="18">
        <v>9</v>
      </c>
      <c r="V21" s="18">
        <v>8.5</v>
      </c>
    </row>
    <row r="22" spans="1:22">
      <c r="A22" t="s">
        <v>176</v>
      </c>
      <c r="B22" t="s">
        <v>177</v>
      </c>
      <c r="C22" s="18">
        <f t="shared" si="3"/>
        <v>126</v>
      </c>
      <c r="D22" s="6">
        <f t="shared" si="4"/>
        <v>0.8936170212765957</v>
      </c>
      <c r="E22" s="6">
        <f t="shared" si="5"/>
        <v>0.90869888475836436</v>
      </c>
      <c r="G22" s="18">
        <v>7.5</v>
      </c>
      <c r="H22" s="18">
        <v>13</v>
      </c>
      <c r="I22" s="18">
        <v>7.5</v>
      </c>
      <c r="J22" s="18">
        <v>8</v>
      </c>
      <c r="K22" s="18">
        <v>6</v>
      </c>
      <c r="L22" s="18">
        <v>8.5</v>
      </c>
      <c r="M22" s="18">
        <v>3</v>
      </c>
      <c r="N22" s="18">
        <v>3</v>
      </c>
      <c r="O22" s="18">
        <v>6</v>
      </c>
      <c r="P22" s="18">
        <v>9</v>
      </c>
      <c r="Q22" s="18">
        <v>11.5</v>
      </c>
      <c r="R22" s="18">
        <v>9</v>
      </c>
      <c r="S22" s="18">
        <v>9.5</v>
      </c>
      <c r="T22" s="18">
        <v>7</v>
      </c>
      <c r="U22" s="18">
        <v>10</v>
      </c>
      <c r="V22" s="18">
        <v>7.5</v>
      </c>
    </row>
    <row r="23" spans="1:22">
      <c r="A23" t="s">
        <v>176</v>
      </c>
      <c r="B23" t="s">
        <v>178</v>
      </c>
      <c r="C23" s="18">
        <f t="shared" si="3"/>
        <v>128.5</v>
      </c>
      <c r="D23" s="6">
        <f t="shared" si="4"/>
        <v>0.91134751773049649</v>
      </c>
      <c r="E23" s="6">
        <f t="shared" si="5"/>
        <v>0.92672862453531601</v>
      </c>
      <c r="G23" s="18">
        <v>8</v>
      </c>
      <c r="H23" s="18">
        <v>13</v>
      </c>
      <c r="I23" s="18">
        <v>9.5</v>
      </c>
      <c r="J23" s="18">
        <v>7.5</v>
      </c>
      <c r="K23" s="18">
        <v>7</v>
      </c>
      <c r="L23" s="18">
        <v>9</v>
      </c>
      <c r="M23" s="18">
        <v>3</v>
      </c>
      <c r="N23" s="18">
        <v>2</v>
      </c>
      <c r="O23" s="18">
        <v>6</v>
      </c>
      <c r="P23" s="18">
        <v>9.5</v>
      </c>
      <c r="Q23" s="18">
        <v>11.5</v>
      </c>
      <c r="R23" s="18">
        <v>9</v>
      </c>
      <c r="S23" s="18">
        <v>10</v>
      </c>
      <c r="T23" s="18">
        <v>7</v>
      </c>
      <c r="U23" s="18">
        <v>9</v>
      </c>
      <c r="V23" s="18">
        <v>7.5</v>
      </c>
    </row>
    <row r="24" spans="1:22">
      <c r="A24" t="s">
        <v>179</v>
      </c>
      <c r="B24" t="s">
        <v>180</v>
      </c>
      <c r="C24" s="18">
        <f t="shared" si="3"/>
        <v>129.5</v>
      </c>
      <c r="D24" s="6">
        <f t="shared" si="4"/>
        <v>0.91843971631205679</v>
      </c>
      <c r="E24" s="6">
        <f t="shared" si="5"/>
        <v>0.93394052044609677</v>
      </c>
      <c r="G24" s="18">
        <v>9.5</v>
      </c>
      <c r="H24" s="18">
        <v>13</v>
      </c>
      <c r="I24" s="18">
        <v>8.5</v>
      </c>
      <c r="J24" s="18">
        <v>8</v>
      </c>
      <c r="K24" s="18">
        <v>7</v>
      </c>
      <c r="L24" s="18">
        <v>9</v>
      </c>
      <c r="M24" s="18">
        <v>3</v>
      </c>
      <c r="N24" s="18">
        <v>3</v>
      </c>
      <c r="O24" s="18">
        <v>6</v>
      </c>
      <c r="P24" s="18">
        <v>7.5</v>
      </c>
      <c r="Q24" s="18">
        <v>12</v>
      </c>
      <c r="R24" s="18">
        <v>9</v>
      </c>
      <c r="S24" s="18">
        <v>9</v>
      </c>
      <c r="T24" s="18">
        <v>6</v>
      </c>
      <c r="U24" s="18">
        <v>9</v>
      </c>
      <c r="V24" s="18">
        <v>10</v>
      </c>
    </row>
    <row r="25" spans="1:22">
      <c r="A25" s="27"/>
      <c r="B25" s="27"/>
    </row>
    <row r="26" spans="1:22" s="7" customFormat="1">
      <c r="B26" s="7" t="s">
        <v>5</v>
      </c>
      <c r="D26" s="6">
        <f>AVERAGE(D4:D4)</f>
        <v>0.84397163120567376</v>
      </c>
      <c r="E26" s="6">
        <f>AVERAGE(E4:E4)</f>
        <v>0.85821561338289953</v>
      </c>
      <c r="G26" s="7">
        <f>AVERAGE(G4:G24)</f>
        <v>7.2894736842105265</v>
      </c>
      <c r="H26" s="7">
        <f t="shared" ref="H26:T26" si="6">AVERAGE(H4:H24)</f>
        <v>11.975</v>
      </c>
      <c r="I26" s="7">
        <f t="shared" si="6"/>
        <v>7.3</v>
      </c>
      <c r="J26" s="7">
        <f t="shared" si="6"/>
        <v>6.65</v>
      </c>
      <c r="K26" s="7">
        <f t="shared" si="6"/>
        <v>5.7750000000000004</v>
      </c>
      <c r="L26" s="7">
        <f t="shared" si="6"/>
        <v>7.625</v>
      </c>
      <c r="M26" s="7">
        <f t="shared" ref="M26:N26" si="7">AVERAGE(M4:M24)</f>
        <v>2.6428571428571428</v>
      </c>
      <c r="N26" s="7">
        <f t="shared" si="7"/>
        <v>2.5</v>
      </c>
      <c r="O26" s="7">
        <f t="shared" si="6"/>
        <v>5.65</v>
      </c>
      <c r="P26" s="7">
        <f t="shared" si="6"/>
        <v>7.625</v>
      </c>
      <c r="Q26" s="7">
        <f t="shared" si="6"/>
        <v>10.777777777777779</v>
      </c>
      <c r="R26" s="7">
        <f t="shared" ref="R26" si="8">AVERAGE(R4:R24)</f>
        <v>7.4749999999999996</v>
      </c>
      <c r="S26" s="7">
        <f t="shared" si="6"/>
        <v>7.0263157894736841</v>
      </c>
      <c r="T26" s="7">
        <f t="shared" si="6"/>
        <v>6.1875</v>
      </c>
      <c r="U26" s="7">
        <f t="shared" ref="U26:V26" si="9">AVERAGE(U4:U24)</f>
        <v>8.2222222222222214</v>
      </c>
      <c r="V26" s="7">
        <f t="shared" si="9"/>
        <v>7.4615384615384617</v>
      </c>
    </row>
    <row r="27" spans="1:22" s="6" customFormat="1">
      <c r="B27" s="6" t="s">
        <v>6</v>
      </c>
      <c r="G27" s="6">
        <f t="shared" ref="G27:T27" si="10">G26/G2</f>
        <v>0.72894736842105268</v>
      </c>
      <c r="H27" s="6">
        <f t="shared" si="10"/>
        <v>0.9211538461538461</v>
      </c>
      <c r="I27" s="6">
        <f t="shared" si="10"/>
        <v>0.73</v>
      </c>
      <c r="J27" s="6">
        <f t="shared" si="10"/>
        <v>0.83125000000000004</v>
      </c>
      <c r="K27" s="6">
        <f t="shared" si="10"/>
        <v>0.72187500000000004</v>
      </c>
      <c r="L27" s="6">
        <f t="shared" si="10"/>
        <v>0.76249999999999996</v>
      </c>
      <c r="M27" s="6">
        <f t="shared" ref="M27:N27" si="11">M26/M2</f>
        <v>0.88095238095238093</v>
      </c>
      <c r="N27" s="6">
        <f t="shared" si="11"/>
        <v>0.83333333333333337</v>
      </c>
      <c r="O27" s="6">
        <f t="shared" si="10"/>
        <v>0.94166666666666676</v>
      </c>
      <c r="P27" s="6">
        <f t="shared" si="10"/>
        <v>0.76249999999999996</v>
      </c>
      <c r="Q27" s="6">
        <f t="shared" si="10"/>
        <v>0.76984126984126988</v>
      </c>
      <c r="R27" s="6">
        <f t="shared" ref="R27" si="12">R26/R2</f>
        <v>0.83055555555555549</v>
      </c>
      <c r="S27" s="6">
        <f t="shared" si="10"/>
        <v>0.70263157894736838</v>
      </c>
      <c r="T27" s="6">
        <f t="shared" si="10"/>
        <v>0.8839285714285714</v>
      </c>
      <c r="U27" s="6">
        <f t="shared" ref="U27:V27" si="13">U26/U2</f>
        <v>0.82222222222222219</v>
      </c>
      <c r="V27" s="6">
        <f t="shared" si="13"/>
        <v>0.74615384615384617</v>
      </c>
    </row>
    <row r="28" spans="1:22">
      <c r="A28" s="1"/>
      <c r="B28" s="1" t="s">
        <v>17</v>
      </c>
      <c r="D28" s="6">
        <f>STDEV(D4:D24)</f>
        <v>0.19084566657416074</v>
      </c>
      <c r="E28" s="6"/>
    </row>
    <row r="29" spans="1:22">
      <c r="A29" s="1"/>
      <c r="B29" s="1"/>
      <c r="D29" s="6"/>
      <c r="E29" s="6"/>
    </row>
    <row r="30" spans="1:22">
      <c r="A30" s="13" t="s">
        <v>27</v>
      </c>
      <c r="B30" s="1"/>
      <c r="C30" s="14" t="s">
        <v>28</v>
      </c>
      <c r="D30" s="14" t="s">
        <v>29</v>
      </c>
      <c r="E30" s="14" t="s">
        <v>30</v>
      </c>
    </row>
    <row r="31" spans="1:22">
      <c r="A31" t="s">
        <v>144</v>
      </c>
      <c r="B31" t="s">
        <v>145</v>
      </c>
      <c r="C31" s="6">
        <f t="shared" ref="C31:C51" si="14">AVERAGE(G31:V31)</f>
        <v>0.8582589285714286</v>
      </c>
      <c r="D31" s="6">
        <f t="shared" ref="D31:D51" si="15">STDEV(G31:V31)</f>
        <v>0.15692473362669582</v>
      </c>
      <c r="E31" s="6"/>
      <c r="G31" s="39">
        <f>IF(G$2="","",IF(G4="",0,G4/G$2))</f>
        <v>0.9</v>
      </c>
      <c r="H31" s="39">
        <f t="shared" ref="H31:T31" si="16">IF(H$2="","",IF(H4="",0,H4/H$2))</f>
        <v>1</v>
      </c>
      <c r="I31" s="39">
        <f t="shared" si="16"/>
        <v>0.7</v>
      </c>
      <c r="J31" s="39">
        <f t="shared" si="16"/>
        <v>1</v>
      </c>
      <c r="K31" s="39">
        <f t="shared" si="16"/>
        <v>0.875</v>
      </c>
      <c r="L31" s="39">
        <f t="shared" si="16"/>
        <v>0.8</v>
      </c>
      <c r="M31" s="39">
        <f t="shared" si="16"/>
        <v>1</v>
      </c>
      <c r="N31" s="39">
        <f t="shared" ref="N31:T46" si="17">IF(N$2="","",IF(N4="",0,N4/N$2))</f>
        <v>1</v>
      </c>
      <c r="O31" s="39">
        <f t="shared" si="16"/>
        <v>1</v>
      </c>
      <c r="P31" s="39">
        <f t="shared" si="16"/>
        <v>0.8</v>
      </c>
      <c r="Q31" s="39">
        <f t="shared" si="16"/>
        <v>0.9285714285714286</v>
      </c>
      <c r="R31" s="39">
        <f t="shared" ref="R31" si="18">IF(R$2="","",IF(R4="",0,R4/R$2))</f>
        <v>0.5</v>
      </c>
      <c r="S31" s="39">
        <f t="shared" si="16"/>
        <v>0.55000000000000004</v>
      </c>
      <c r="T31" s="39">
        <f t="shared" si="16"/>
        <v>0.9285714285714286</v>
      </c>
      <c r="U31" s="39">
        <f t="shared" ref="U31:V51" si="19">IF(U$2="","",IF(U4="",0,U4/U$2))</f>
        <v>0.85</v>
      </c>
      <c r="V31" s="39">
        <f t="shared" si="19"/>
        <v>0.9</v>
      </c>
    </row>
    <row r="32" spans="1:22">
      <c r="A32" t="s">
        <v>181</v>
      </c>
      <c r="B32" t="s">
        <v>182</v>
      </c>
      <c r="C32" s="6">
        <f t="shared" si="14"/>
        <v>0.67022569444444446</v>
      </c>
      <c r="D32" s="6">
        <f t="shared" si="15"/>
        <v>0.36108617034597623</v>
      </c>
      <c r="E32" s="6"/>
      <c r="G32" s="39">
        <f t="shared" ref="G32:M32" si="20">IF(G$2="","",IF(G5="",0,G5/G$2))</f>
        <v>0.7</v>
      </c>
      <c r="H32" s="39">
        <f t="shared" si="20"/>
        <v>1</v>
      </c>
      <c r="I32" s="39">
        <f t="shared" si="20"/>
        <v>0.85</v>
      </c>
      <c r="J32" s="39">
        <f t="shared" si="20"/>
        <v>0.875</v>
      </c>
      <c r="K32" s="39">
        <f t="shared" si="20"/>
        <v>0.9375</v>
      </c>
      <c r="L32" s="39">
        <f t="shared" si="20"/>
        <v>0.7</v>
      </c>
      <c r="M32" s="39">
        <f t="shared" si="20"/>
        <v>1</v>
      </c>
      <c r="N32" s="39">
        <f t="shared" si="17"/>
        <v>1</v>
      </c>
      <c r="O32" s="39">
        <f t="shared" si="17"/>
        <v>1</v>
      </c>
      <c r="P32" s="39">
        <f t="shared" si="17"/>
        <v>0.8</v>
      </c>
      <c r="Q32" s="39">
        <f t="shared" si="17"/>
        <v>0</v>
      </c>
      <c r="R32" s="39">
        <f t="shared" si="17"/>
        <v>0.61111111111111116</v>
      </c>
      <c r="S32" s="39">
        <f t="shared" si="17"/>
        <v>0.6</v>
      </c>
      <c r="T32" s="39">
        <f t="shared" si="17"/>
        <v>0</v>
      </c>
      <c r="U32" s="39">
        <f t="shared" si="19"/>
        <v>0</v>
      </c>
      <c r="V32" s="39">
        <f t="shared" si="19"/>
        <v>0.65</v>
      </c>
    </row>
    <row r="33" spans="1:22">
      <c r="A33" t="s">
        <v>146</v>
      </c>
      <c r="B33" t="s">
        <v>147</v>
      </c>
      <c r="C33" s="6">
        <f t="shared" si="14"/>
        <v>0.90384424603174618</v>
      </c>
      <c r="D33" s="6">
        <f t="shared" si="15"/>
        <v>7.8031617785839766E-2</v>
      </c>
      <c r="E33" s="6"/>
      <c r="G33" s="39">
        <f t="shared" ref="G33:M33" si="21">IF(G$2="","",IF(G6="",0,G6/G$2))</f>
        <v>0.9</v>
      </c>
      <c r="H33" s="39">
        <f t="shared" si="21"/>
        <v>1</v>
      </c>
      <c r="I33" s="39">
        <f t="shared" si="21"/>
        <v>0.9</v>
      </c>
      <c r="J33" s="39">
        <f t="shared" si="21"/>
        <v>1</v>
      </c>
      <c r="K33" s="39">
        <f t="shared" si="21"/>
        <v>0.875</v>
      </c>
      <c r="L33" s="39">
        <f t="shared" si="21"/>
        <v>0.9</v>
      </c>
      <c r="M33" s="39">
        <f t="shared" si="21"/>
        <v>0.83333333333333337</v>
      </c>
      <c r="N33" s="39">
        <f t="shared" si="17"/>
        <v>1</v>
      </c>
      <c r="O33" s="39">
        <f t="shared" si="17"/>
        <v>1</v>
      </c>
      <c r="P33" s="39">
        <f t="shared" si="17"/>
        <v>0.8</v>
      </c>
      <c r="Q33" s="39">
        <f t="shared" si="17"/>
        <v>0.7857142857142857</v>
      </c>
      <c r="R33" s="39">
        <f t="shared" si="17"/>
        <v>0.88888888888888884</v>
      </c>
      <c r="S33" s="39">
        <f t="shared" si="17"/>
        <v>0.8</v>
      </c>
      <c r="T33" s="39">
        <f t="shared" si="17"/>
        <v>0.9285714285714286</v>
      </c>
      <c r="U33" s="39">
        <f t="shared" si="19"/>
        <v>1</v>
      </c>
      <c r="V33" s="39">
        <f t="shared" si="19"/>
        <v>0.85</v>
      </c>
    </row>
    <row r="34" spans="1:22">
      <c r="A34" t="s">
        <v>148</v>
      </c>
      <c r="B34" t="s">
        <v>149</v>
      </c>
      <c r="C34" s="6">
        <f t="shared" si="14"/>
        <v>0.65522359584859591</v>
      </c>
      <c r="D34" s="6">
        <f t="shared" si="15"/>
        <v>0.25051157896583354</v>
      </c>
      <c r="E34" s="6"/>
      <c r="G34" s="39">
        <f t="shared" ref="G34:M34" si="22">IF(G$2="","",IF(G7="",0,G7/G$2))</f>
        <v>0.45</v>
      </c>
      <c r="H34" s="39">
        <f t="shared" si="22"/>
        <v>0.69230769230769229</v>
      </c>
      <c r="I34" s="39">
        <f t="shared" si="22"/>
        <v>0.7</v>
      </c>
      <c r="J34" s="39">
        <f t="shared" si="22"/>
        <v>0.5</v>
      </c>
      <c r="K34" s="39">
        <f t="shared" si="22"/>
        <v>0.5</v>
      </c>
      <c r="L34" s="39">
        <f t="shared" si="22"/>
        <v>0.7</v>
      </c>
      <c r="M34" s="39">
        <f t="shared" si="22"/>
        <v>0.33333333333333331</v>
      </c>
      <c r="N34" s="39">
        <f t="shared" si="17"/>
        <v>0.83333333333333337</v>
      </c>
      <c r="O34" s="39">
        <f t="shared" si="17"/>
        <v>1</v>
      </c>
      <c r="P34" s="39">
        <f t="shared" si="17"/>
        <v>0.8</v>
      </c>
      <c r="Q34" s="39">
        <f t="shared" si="17"/>
        <v>0.8928571428571429</v>
      </c>
      <c r="R34" s="39">
        <f t="shared" si="17"/>
        <v>0.88888888888888884</v>
      </c>
      <c r="S34" s="39">
        <f t="shared" si="17"/>
        <v>0.75</v>
      </c>
      <c r="T34" s="39">
        <f t="shared" si="17"/>
        <v>0.6428571428571429</v>
      </c>
      <c r="U34" s="39">
        <f t="shared" si="19"/>
        <v>0.8</v>
      </c>
      <c r="V34" s="39">
        <f t="shared" si="19"/>
        <v>0</v>
      </c>
    </row>
    <row r="35" spans="1:22">
      <c r="A35" t="s">
        <v>150</v>
      </c>
      <c r="B35" t="s">
        <v>151</v>
      </c>
      <c r="C35" s="6">
        <f t="shared" si="14"/>
        <v>0.62204765720390731</v>
      </c>
      <c r="D35" s="6">
        <f t="shared" si="15"/>
        <v>0.22115899525075688</v>
      </c>
      <c r="E35" s="6"/>
      <c r="G35" s="39">
        <f t="shared" ref="G35:M35" si="23">IF(G$2="","",IF(G8="",0,G8/G$2))</f>
        <v>0.65</v>
      </c>
      <c r="H35" s="39">
        <f t="shared" si="23"/>
        <v>0.76923076923076927</v>
      </c>
      <c r="I35" s="39">
        <f t="shared" si="23"/>
        <v>0.45</v>
      </c>
      <c r="J35" s="39">
        <f t="shared" si="23"/>
        <v>0.6875</v>
      </c>
      <c r="K35" s="39">
        <f t="shared" si="23"/>
        <v>0.5</v>
      </c>
      <c r="L35" s="39">
        <f t="shared" si="23"/>
        <v>0.9</v>
      </c>
      <c r="M35" s="39">
        <f t="shared" si="23"/>
        <v>0.83333333333333337</v>
      </c>
      <c r="N35" s="39">
        <f t="shared" si="17"/>
        <v>0.66666666666666663</v>
      </c>
      <c r="O35" s="39">
        <f t="shared" si="17"/>
        <v>0.5</v>
      </c>
      <c r="P35" s="39">
        <f t="shared" si="17"/>
        <v>0.3</v>
      </c>
      <c r="Q35" s="39">
        <f t="shared" si="17"/>
        <v>0.5714285714285714</v>
      </c>
      <c r="R35" s="39">
        <f t="shared" si="17"/>
        <v>0.88888888888888884</v>
      </c>
      <c r="S35" s="39">
        <f t="shared" si="17"/>
        <v>0.9</v>
      </c>
      <c r="T35" s="39">
        <f t="shared" si="17"/>
        <v>0.7857142857142857</v>
      </c>
      <c r="U35" s="39">
        <f t="shared" si="19"/>
        <v>0.3</v>
      </c>
      <c r="V35" s="39">
        <f t="shared" si="19"/>
        <v>0.25</v>
      </c>
    </row>
    <row r="36" spans="1:22">
      <c r="A36" t="s">
        <v>152</v>
      </c>
      <c r="B36" t="s">
        <v>153</v>
      </c>
      <c r="C36" s="6">
        <f t="shared" si="14"/>
        <v>0.6911563263125764</v>
      </c>
      <c r="D36" s="6">
        <f t="shared" si="15"/>
        <v>0.21979845956403568</v>
      </c>
      <c r="E36" s="6"/>
      <c r="G36" s="39">
        <f t="shared" ref="G36:M36" si="24">IF(G$2="","",IF(G9="",0,G9/G$2))</f>
        <v>0.65</v>
      </c>
      <c r="H36" s="39">
        <f t="shared" si="24"/>
        <v>0.53846153846153844</v>
      </c>
      <c r="I36" s="39">
        <f t="shared" si="24"/>
        <v>0.7</v>
      </c>
      <c r="J36" s="39">
        <f t="shared" si="24"/>
        <v>0.4375</v>
      </c>
      <c r="K36" s="39">
        <f t="shared" si="24"/>
        <v>0.5</v>
      </c>
      <c r="L36" s="39">
        <f t="shared" si="24"/>
        <v>0.5</v>
      </c>
      <c r="M36" s="39">
        <f t="shared" si="24"/>
        <v>0.83333333333333337</v>
      </c>
      <c r="N36" s="39">
        <f t="shared" si="17"/>
        <v>0.83333333333333337</v>
      </c>
      <c r="O36" s="39">
        <f t="shared" si="17"/>
        <v>1</v>
      </c>
      <c r="P36" s="39">
        <f t="shared" si="17"/>
        <v>0.7</v>
      </c>
      <c r="Q36" s="39">
        <f t="shared" si="17"/>
        <v>0.21428571428571427</v>
      </c>
      <c r="R36" s="39">
        <f t="shared" si="17"/>
        <v>0.94444444444444442</v>
      </c>
      <c r="S36" s="39">
        <f t="shared" si="17"/>
        <v>0.6</v>
      </c>
      <c r="T36" s="39">
        <f t="shared" si="17"/>
        <v>0.8571428571428571</v>
      </c>
      <c r="U36" s="39">
        <f t="shared" si="19"/>
        <v>1</v>
      </c>
      <c r="V36" s="39">
        <f t="shared" si="19"/>
        <v>0.75</v>
      </c>
    </row>
    <row r="37" spans="1:22">
      <c r="A37" t="s">
        <v>154</v>
      </c>
      <c r="B37" t="s">
        <v>155</v>
      </c>
      <c r="C37" s="6">
        <f t="shared" si="14"/>
        <v>0.91104910714285714</v>
      </c>
      <c r="D37" s="6">
        <f t="shared" si="15"/>
        <v>9.5596539938060374E-2</v>
      </c>
      <c r="E37" s="6"/>
      <c r="G37" s="39">
        <f t="shared" ref="G37:M37" si="25">IF(G$2="","",IF(G10="",0,G10/G$2))</f>
        <v>0.85</v>
      </c>
      <c r="H37" s="39">
        <f t="shared" si="25"/>
        <v>1</v>
      </c>
      <c r="I37" s="39">
        <f t="shared" si="25"/>
        <v>0.7</v>
      </c>
      <c r="J37" s="39">
        <f t="shared" si="25"/>
        <v>1</v>
      </c>
      <c r="K37" s="39">
        <f t="shared" si="25"/>
        <v>0.8125</v>
      </c>
      <c r="L37" s="39">
        <f t="shared" si="25"/>
        <v>0.9</v>
      </c>
      <c r="M37" s="39">
        <f t="shared" si="25"/>
        <v>1</v>
      </c>
      <c r="N37" s="39">
        <f t="shared" si="17"/>
        <v>1</v>
      </c>
      <c r="O37" s="39">
        <f t="shared" si="17"/>
        <v>1</v>
      </c>
      <c r="P37" s="39">
        <f t="shared" si="17"/>
        <v>0.85</v>
      </c>
      <c r="Q37" s="39">
        <f t="shared" si="17"/>
        <v>0.9285714285714286</v>
      </c>
      <c r="R37" s="39">
        <f t="shared" si="17"/>
        <v>1</v>
      </c>
      <c r="S37" s="39">
        <f t="shared" si="17"/>
        <v>0.85</v>
      </c>
      <c r="T37" s="39">
        <f t="shared" si="17"/>
        <v>0.7857142857142857</v>
      </c>
      <c r="U37" s="39">
        <f t="shared" si="19"/>
        <v>1</v>
      </c>
      <c r="V37" s="39">
        <f t="shared" si="19"/>
        <v>0.9</v>
      </c>
    </row>
    <row r="38" spans="1:22">
      <c r="A38" t="s">
        <v>156</v>
      </c>
      <c r="B38" t="s">
        <v>57</v>
      </c>
      <c r="C38" s="6">
        <f t="shared" si="14"/>
        <v>0.66893887362637372</v>
      </c>
      <c r="D38" s="6">
        <f t="shared" si="15"/>
        <v>0.2415946444350667</v>
      </c>
      <c r="E38" s="6"/>
      <c r="G38" s="39">
        <f t="shared" ref="G38:M38" si="26">IF(G$2="","",IF(G11="",0,G11/G$2))</f>
        <v>0.2</v>
      </c>
      <c r="H38" s="39">
        <f t="shared" si="26"/>
        <v>0.69230769230769229</v>
      </c>
      <c r="I38" s="39">
        <f t="shared" si="26"/>
        <v>0.5</v>
      </c>
      <c r="J38" s="39">
        <f t="shared" si="26"/>
        <v>0.625</v>
      </c>
      <c r="K38" s="39">
        <f t="shared" si="26"/>
        <v>0.25</v>
      </c>
      <c r="L38" s="39">
        <f t="shared" si="26"/>
        <v>0.6</v>
      </c>
      <c r="M38" s="39">
        <f t="shared" si="26"/>
        <v>0.83333333333333337</v>
      </c>
      <c r="N38" s="39">
        <f t="shared" si="17"/>
        <v>0.83333333333333337</v>
      </c>
      <c r="O38" s="39">
        <f t="shared" si="17"/>
        <v>1</v>
      </c>
      <c r="P38" s="39">
        <f t="shared" si="17"/>
        <v>0.85</v>
      </c>
      <c r="Q38" s="39">
        <f t="shared" si="17"/>
        <v>0.8571428571428571</v>
      </c>
      <c r="R38" s="39">
        <f t="shared" si="17"/>
        <v>0.83333333333333337</v>
      </c>
      <c r="S38" s="39">
        <f t="shared" si="17"/>
        <v>0.4</v>
      </c>
      <c r="T38" s="39">
        <f t="shared" si="17"/>
        <v>0.9285714285714286</v>
      </c>
      <c r="U38" s="39">
        <f t="shared" si="19"/>
        <v>0.8</v>
      </c>
      <c r="V38" s="39">
        <f t="shared" si="19"/>
        <v>0.5</v>
      </c>
    </row>
    <row r="39" spans="1:22">
      <c r="A39" t="s">
        <v>157</v>
      </c>
      <c r="B39" t="s">
        <v>158</v>
      </c>
      <c r="C39" s="6">
        <f t="shared" si="14"/>
        <v>0.35824652777777771</v>
      </c>
      <c r="D39" s="6">
        <f t="shared" si="15"/>
        <v>0.31809152665342055</v>
      </c>
      <c r="E39" s="6"/>
      <c r="G39" s="39">
        <f t="shared" ref="G39:M39" si="27">IF(G$2="","",IF(G12="",0,G12/G$2))</f>
        <v>0</v>
      </c>
      <c r="H39" s="39">
        <f t="shared" si="27"/>
        <v>0</v>
      </c>
      <c r="I39" s="39">
        <f t="shared" si="27"/>
        <v>0.5</v>
      </c>
      <c r="J39" s="39">
        <f t="shared" si="27"/>
        <v>0.8125</v>
      </c>
      <c r="K39" s="39">
        <f t="shared" si="27"/>
        <v>0.625</v>
      </c>
      <c r="L39" s="39">
        <f t="shared" si="27"/>
        <v>0.7</v>
      </c>
      <c r="M39" s="39">
        <f t="shared" si="27"/>
        <v>0.83333333333333337</v>
      </c>
      <c r="N39" s="39">
        <f t="shared" si="17"/>
        <v>0.5</v>
      </c>
      <c r="O39" s="39">
        <f t="shared" si="17"/>
        <v>0.5</v>
      </c>
      <c r="P39" s="39">
        <f t="shared" si="17"/>
        <v>0</v>
      </c>
      <c r="Q39" s="39">
        <f t="shared" si="17"/>
        <v>0</v>
      </c>
      <c r="R39" s="39">
        <f t="shared" si="17"/>
        <v>0.61111111111111116</v>
      </c>
      <c r="S39" s="39">
        <f t="shared" si="17"/>
        <v>0.3</v>
      </c>
      <c r="T39" s="39">
        <f t="shared" si="17"/>
        <v>0</v>
      </c>
      <c r="U39" s="39">
        <f t="shared" si="19"/>
        <v>0.35</v>
      </c>
      <c r="V39" s="39">
        <f t="shared" si="19"/>
        <v>0</v>
      </c>
    </row>
    <row r="40" spans="1:22">
      <c r="A40" t="s">
        <v>159</v>
      </c>
      <c r="B40" t="s">
        <v>160</v>
      </c>
      <c r="C40" s="6">
        <f t="shared" si="14"/>
        <v>0.88690476190476197</v>
      </c>
      <c r="D40" s="6">
        <f t="shared" si="15"/>
        <v>0.24745873931708101</v>
      </c>
      <c r="E40" s="6"/>
      <c r="G40" s="39">
        <f t="shared" ref="G40:M40" si="28">IF(G$2="","",IF(G13="",0,G13/G$2))</f>
        <v>0.85</v>
      </c>
      <c r="H40" s="39">
        <f t="shared" si="28"/>
        <v>1</v>
      </c>
      <c r="I40" s="39">
        <f t="shared" si="28"/>
        <v>0.9</v>
      </c>
      <c r="J40" s="39">
        <f t="shared" si="28"/>
        <v>1</v>
      </c>
      <c r="K40" s="39">
        <f t="shared" si="28"/>
        <v>1</v>
      </c>
      <c r="L40" s="39">
        <f t="shared" si="28"/>
        <v>0.95</v>
      </c>
      <c r="M40" s="39">
        <f t="shared" si="28"/>
        <v>0.83333333333333337</v>
      </c>
      <c r="N40" s="39">
        <f t="shared" si="17"/>
        <v>1</v>
      </c>
      <c r="O40" s="39">
        <f t="shared" si="17"/>
        <v>1</v>
      </c>
      <c r="P40" s="39">
        <f t="shared" si="17"/>
        <v>0.8</v>
      </c>
      <c r="Q40" s="39">
        <f t="shared" si="17"/>
        <v>0.8571428571428571</v>
      </c>
      <c r="R40" s="39">
        <f t="shared" si="17"/>
        <v>1</v>
      </c>
      <c r="S40" s="39">
        <f t="shared" si="17"/>
        <v>1</v>
      </c>
      <c r="T40" s="39">
        <f t="shared" si="17"/>
        <v>1</v>
      </c>
      <c r="U40" s="39">
        <f t="shared" si="19"/>
        <v>1</v>
      </c>
      <c r="V40" s="39">
        <f t="shared" si="19"/>
        <v>0</v>
      </c>
    </row>
    <row r="41" spans="1:22">
      <c r="A41" t="s">
        <v>161</v>
      </c>
      <c r="B41" t="s">
        <v>131</v>
      </c>
      <c r="C41" s="6">
        <f t="shared" si="14"/>
        <v>0.72903025793650789</v>
      </c>
      <c r="D41" s="6">
        <f t="shared" si="15"/>
        <v>0.28232853673643832</v>
      </c>
      <c r="E41" s="6"/>
      <c r="G41" s="39">
        <f t="shared" ref="G41:M41" si="29">IF(G$2="","",IF(G14="",0,G14/G$2))</f>
        <v>0.7</v>
      </c>
      <c r="H41" s="39">
        <f t="shared" si="29"/>
        <v>1</v>
      </c>
      <c r="I41" s="39">
        <f t="shared" si="29"/>
        <v>0.55000000000000004</v>
      </c>
      <c r="J41" s="39">
        <f t="shared" si="29"/>
        <v>1</v>
      </c>
      <c r="K41" s="39">
        <f t="shared" si="29"/>
        <v>0.6875</v>
      </c>
      <c r="L41" s="39">
        <f t="shared" si="29"/>
        <v>0.65</v>
      </c>
      <c r="M41" s="39">
        <f t="shared" si="29"/>
        <v>0.33333333333333331</v>
      </c>
      <c r="N41" s="39">
        <f t="shared" si="17"/>
        <v>1</v>
      </c>
      <c r="O41" s="39">
        <f t="shared" si="17"/>
        <v>1</v>
      </c>
      <c r="P41" s="39">
        <f t="shared" si="17"/>
        <v>0.75</v>
      </c>
      <c r="Q41" s="39">
        <f t="shared" si="17"/>
        <v>0.5714285714285714</v>
      </c>
      <c r="R41" s="39">
        <f t="shared" si="17"/>
        <v>0.72222222222222221</v>
      </c>
      <c r="S41" s="39">
        <f t="shared" si="17"/>
        <v>0.7</v>
      </c>
      <c r="T41" s="39">
        <f t="shared" si="17"/>
        <v>1</v>
      </c>
      <c r="U41" s="39">
        <f t="shared" si="19"/>
        <v>1</v>
      </c>
      <c r="V41" s="39">
        <f t="shared" si="19"/>
        <v>0</v>
      </c>
    </row>
    <row r="42" spans="1:22" s="28" customFormat="1">
      <c r="A42" t="s">
        <v>162</v>
      </c>
      <c r="B42" t="s">
        <v>163</v>
      </c>
      <c r="C42" s="6">
        <f t="shared" si="14"/>
        <v>0.66135912698412702</v>
      </c>
      <c r="D42" s="6">
        <f t="shared" si="15"/>
        <v>0.40898109302817715</v>
      </c>
      <c r="E42" s="6"/>
      <c r="F42"/>
      <c r="G42" s="39">
        <f t="shared" ref="G42:M42" si="30">IF(G$2="","",IF(G15="",0,G15/G$2))</f>
        <v>0</v>
      </c>
      <c r="H42" s="39">
        <f t="shared" si="30"/>
        <v>1</v>
      </c>
      <c r="I42" s="39">
        <f t="shared" si="30"/>
        <v>0.7</v>
      </c>
      <c r="J42" s="39">
        <f t="shared" si="30"/>
        <v>0</v>
      </c>
      <c r="K42" s="39">
        <f t="shared" si="30"/>
        <v>0</v>
      </c>
      <c r="L42" s="39">
        <f t="shared" si="30"/>
        <v>0.9</v>
      </c>
      <c r="M42" s="39">
        <f t="shared" si="30"/>
        <v>1</v>
      </c>
      <c r="N42" s="39">
        <f t="shared" si="17"/>
        <v>1</v>
      </c>
      <c r="O42" s="39">
        <f t="shared" si="17"/>
        <v>1</v>
      </c>
      <c r="P42" s="39">
        <f t="shared" si="17"/>
        <v>0.9</v>
      </c>
      <c r="Q42" s="39">
        <f t="shared" si="17"/>
        <v>0.8928571428571429</v>
      </c>
      <c r="R42" s="39">
        <f t="shared" si="17"/>
        <v>0.88888888888888884</v>
      </c>
      <c r="S42" s="39">
        <f t="shared" si="17"/>
        <v>0.6</v>
      </c>
      <c r="T42" s="39">
        <f t="shared" si="17"/>
        <v>0</v>
      </c>
      <c r="U42" s="39">
        <f t="shared" si="19"/>
        <v>0.9</v>
      </c>
      <c r="V42" s="39">
        <f t="shared" si="19"/>
        <v>0.8</v>
      </c>
    </row>
    <row r="43" spans="1:22">
      <c r="A43" t="s">
        <v>164</v>
      </c>
      <c r="B43" t="s">
        <v>165</v>
      </c>
      <c r="C43" s="6">
        <f t="shared" si="14"/>
        <v>0.76103670634920628</v>
      </c>
      <c r="D43" s="6">
        <f t="shared" si="15"/>
        <v>0.17264534670124043</v>
      </c>
      <c r="E43" s="6"/>
      <c r="G43" s="39">
        <f t="shared" ref="G43:M43" si="31">IF(G$2="","",IF(G16="",0,G16/G$2))</f>
        <v>0.7</v>
      </c>
      <c r="H43" s="39">
        <f t="shared" si="31"/>
        <v>1</v>
      </c>
      <c r="I43" s="39">
        <f t="shared" si="31"/>
        <v>0.6</v>
      </c>
      <c r="J43" s="39">
        <f t="shared" si="31"/>
        <v>0.9375</v>
      </c>
      <c r="K43" s="39">
        <f t="shared" si="31"/>
        <v>0.9375</v>
      </c>
      <c r="L43" s="39">
        <f t="shared" si="31"/>
        <v>0.6</v>
      </c>
      <c r="M43" s="39">
        <f t="shared" si="31"/>
        <v>1</v>
      </c>
      <c r="N43" s="39">
        <f t="shared" si="17"/>
        <v>0.66666666666666663</v>
      </c>
      <c r="O43" s="39">
        <f t="shared" si="17"/>
        <v>0.83333333333333337</v>
      </c>
      <c r="P43" s="39">
        <f t="shared" si="17"/>
        <v>0.9</v>
      </c>
      <c r="Q43" s="39">
        <f t="shared" si="17"/>
        <v>0.75</v>
      </c>
      <c r="R43" s="39">
        <f t="shared" si="17"/>
        <v>0.44444444444444442</v>
      </c>
      <c r="S43" s="39">
        <f t="shared" si="17"/>
        <v>0.5</v>
      </c>
      <c r="T43" s="39">
        <f t="shared" si="17"/>
        <v>0.8571428571428571</v>
      </c>
      <c r="U43" s="39">
        <f t="shared" si="19"/>
        <v>0.7</v>
      </c>
      <c r="V43" s="39">
        <f t="shared" si="19"/>
        <v>0.75</v>
      </c>
    </row>
    <row r="44" spans="1:22">
      <c r="A44" t="s">
        <v>166</v>
      </c>
      <c r="B44" t="s">
        <v>167</v>
      </c>
      <c r="C44" s="6">
        <f t="shared" si="14"/>
        <v>0.58580299908424904</v>
      </c>
      <c r="D44" s="6">
        <f t="shared" si="15"/>
        <v>0.34457733624602616</v>
      </c>
      <c r="E44" s="6"/>
      <c r="G44" s="39">
        <f t="shared" ref="G44:M44" si="32">IF(G$2="","",IF(G17="",0,G17/G$2))</f>
        <v>0.6</v>
      </c>
      <c r="H44" s="39">
        <f t="shared" si="32"/>
        <v>0.96153846153846156</v>
      </c>
      <c r="I44" s="39">
        <f t="shared" si="32"/>
        <v>0.6</v>
      </c>
      <c r="J44" s="39">
        <f t="shared" si="32"/>
        <v>0.6875</v>
      </c>
      <c r="K44" s="39">
        <f t="shared" si="32"/>
        <v>0.75</v>
      </c>
      <c r="L44" s="39">
        <f t="shared" si="32"/>
        <v>0.45</v>
      </c>
      <c r="M44" s="39">
        <f t="shared" si="32"/>
        <v>1</v>
      </c>
      <c r="N44" s="39">
        <f t="shared" si="17"/>
        <v>0.33333333333333331</v>
      </c>
      <c r="O44" s="39">
        <f t="shared" si="17"/>
        <v>1</v>
      </c>
      <c r="P44" s="39">
        <f t="shared" si="17"/>
        <v>0.8</v>
      </c>
      <c r="Q44" s="39">
        <f t="shared" si="17"/>
        <v>0.7857142857142857</v>
      </c>
      <c r="R44" s="39">
        <f t="shared" si="17"/>
        <v>0.83333333333333337</v>
      </c>
      <c r="S44" s="39">
        <f t="shared" si="17"/>
        <v>0</v>
      </c>
      <c r="T44" s="39">
        <f t="shared" si="17"/>
        <v>0.5714285714285714</v>
      </c>
      <c r="U44" s="39">
        <f t="shared" si="19"/>
        <v>0</v>
      </c>
      <c r="V44" s="39">
        <f t="shared" si="19"/>
        <v>0</v>
      </c>
    </row>
    <row r="45" spans="1:22">
      <c r="A45" t="s">
        <v>168</v>
      </c>
      <c r="B45" t="s">
        <v>169</v>
      </c>
      <c r="C45" s="6">
        <f t="shared" si="14"/>
        <v>0.59708581349206358</v>
      </c>
      <c r="D45" s="6">
        <f t="shared" si="15"/>
        <v>0.32243607792686579</v>
      </c>
      <c r="E45" s="6"/>
      <c r="G45" s="39">
        <f t="shared" ref="G45:M45" si="33">IF(G$2="","",IF(G18="",0,G18/G$2))</f>
        <v>0.6</v>
      </c>
      <c r="H45" s="39">
        <f t="shared" si="33"/>
        <v>1</v>
      </c>
      <c r="I45" s="39">
        <f t="shared" si="33"/>
        <v>0.8</v>
      </c>
      <c r="J45" s="39">
        <f t="shared" si="33"/>
        <v>0.375</v>
      </c>
      <c r="K45" s="39">
        <f t="shared" si="33"/>
        <v>0.5625</v>
      </c>
      <c r="L45" s="39">
        <f t="shared" si="33"/>
        <v>0.4</v>
      </c>
      <c r="M45" s="39">
        <f t="shared" si="33"/>
        <v>1</v>
      </c>
      <c r="N45" s="39">
        <f t="shared" si="17"/>
        <v>0.66666666666666663</v>
      </c>
      <c r="O45" s="39">
        <f t="shared" si="17"/>
        <v>1</v>
      </c>
      <c r="P45" s="39">
        <f t="shared" si="17"/>
        <v>0.4</v>
      </c>
      <c r="Q45" s="39">
        <f t="shared" si="17"/>
        <v>0.8214285714285714</v>
      </c>
      <c r="R45" s="39">
        <f t="shared" si="17"/>
        <v>0.77777777777777779</v>
      </c>
      <c r="S45" s="39">
        <f t="shared" si="17"/>
        <v>0.35</v>
      </c>
      <c r="T45" s="39">
        <f t="shared" si="17"/>
        <v>0</v>
      </c>
      <c r="U45" s="39">
        <f t="shared" si="19"/>
        <v>0.8</v>
      </c>
      <c r="V45" s="39">
        <f t="shared" si="19"/>
        <v>0</v>
      </c>
    </row>
    <row r="46" spans="1:22">
      <c r="A46" t="s">
        <v>170</v>
      </c>
      <c r="B46" t="s">
        <v>171</v>
      </c>
      <c r="C46" s="6">
        <f t="shared" si="14"/>
        <v>0.28772035256410255</v>
      </c>
      <c r="D46" s="6">
        <f t="shared" si="15"/>
        <v>0.36468612421057706</v>
      </c>
      <c r="E46" s="6"/>
      <c r="G46" s="39">
        <f t="shared" ref="G46:M46" si="34">IF(G$2="","",IF(G19="",0,G19/G$2))</f>
        <v>0.8</v>
      </c>
      <c r="H46" s="39">
        <f t="shared" si="34"/>
        <v>0.80769230769230771</v>
      </c>
      <c r="I46" s="39">
        <f t="shared" si="34"/>
        <v>0</v>
      </c>
      <c r="J46" s="39">
        <f t="shared" si="34"/>
        <v>0.8125</v>
      </c>
      <c r="K46" s="39">
        <f t="shared" si="34"/>
        <v>0.25</v>
      </c>
      <c r="L46" s="39">
        <f t="shared" si="34"/>
        <v>0</v>
      </c>
      <c r="M46" s="39">
        <f t="shared" si="34"/>
        <v>0.83333333333333337</v>
      </c>
      <c r="N46" s="39">
        <f t="shared" si="17"/>
        <v>0.5</v>
      </c>
      <c r="O46" s="39">
        <f t="shared" si="17"/>
        <v>0</v>
      </c>
      <c r="P46" s="39">
        <f t="shared" si="17"/>
        <v>0.6</v>
      </c>
      <c r="Q46" s="39">
        <f t="shared" si="17"/>
        <v>0</v>
      </c>
      <c r="R46" s="39">
        <f t="shared" si="17"/>
        <v>0</v>
      </c>
      <c r="S46" s="39">
        <f t="shared" si="17"/>
        <v>0</v>
      </c>
      <c r="T46" s="39">
        <f t="shared" si="17"/>
        <v>0</v>
      </c>
      <c r="U46" s="39">
        <f t="shared" si="19"/>
        <v>0</v>
      </c>
      <c r="V46" s="39">
        <f t="shared" si="19"/>
        <v>0</v>
      </c>
    </row>
    <row r="47" spans="1:22">
      <c r="A47" t="s">
        <v>172</v>
      </c>
      <c r="B47" t="s">
        <v>173</v>
      </c>
      <c r="C47" s="6">
        <f t="shared" si="14"/>
        <v>0.80636351495726488</v>
      </c>
      <c r="D47" s="6">
        <f t="shared" si="15"/>
        <v>0.26494928351855396</v>
      </c>
      <c r="E47" s="6"/>
      <c r="G47" s="39">
        <f t="shared" ref="G47:T51" si="35">IF(G$2="","",IF(G20="",0,G20/G$2))</f>
        <v>0.9</v>
      </c>
      <c r="H47" s="39">
        <f t="shared" si="35"/>
        <v>0.96153846153846156</v>
      </c>
      <c r="I47" s="39">
        <f t="shared" si="35"/>
        <v>0.9</v>
      </c>
      <c r="J47" s="39">
        <f t="shared" si="35"/>
        <v>0.9375</v>
      </c>
      <c r="K47" s="39">
        <f t="shared" si="35"/>
        <v>0.875</v>
      </c>
      <c r="L47" s="39">
        <f t="shared" si="35"/>
        <v>1</v>
      </c>
      <c r="M47" s="39">
        <f t="shared" si="35"/>
        <v>1</v>
      </c>
      <c r="N47" s="39">
        <f t="shared" si="35"/>
        <v>1</v>
      </c>
      <c r="O47" s="39">
        <f t="shared" si="35"/>
        <v>1</v>
      </c>
      <c r="P47" s="39">
        <f t="shared" si="35"/>
        <v>0.75</v>
      </c>
      <c r="Q47" s="39">
        <f t="shared" si="35"/>
        <v>0.5</v>
      </c>
      <c r="R47" s="39">
        <f t="shared" si="35"/>
        <v>0.77777777777777779</v>
      </c>
      <c r="S47" s="39">
        <f t="shared" si="35"/>
        <v>0.7</v>
      </c>
      <c r="T47" s="39">
        <f t="shared" si="35"/>
        <v>1</v>
      </c>
      <c r="U47" s="39">
        <f t="shared" si="19"/>
        <v>0.6</v>
      </c>
      <c r="V47" s="39">
        <f t="shared" si="19"/>
        <v>0</v>
      </c>
    </row>
    <row r="48" spans="1:22">
      <c r="A48" t="s">
        <v>174</v>
      </c>
      <c r="B48" t="s">
        <v>175</v>
      </c>
      <c r="C48" s="6">
        <f t="shared" si="14"/>
        <v>0.95937500000000009</v>
      </c>
      <c r="D48" s="6">
        <f t="shared" si="15"/>
        <v>5.8363087649643597E-2</v>
      </c>
      <c r="E48" s="6"/>
      <c r="G48" s="39">
        <f t="shared" ref="G48:M48" si="36">IF(G$2="","",IF(G21="",0,G21/G$2))</f>
        <v>0.9</v>
      </c>
      <c r="H48" s="39">
        <f t="shared" si="36"/>
        <v>1</v>
      </c>
      <c r="I48" s="39">
        <f t="shared" si="36"/>
        <v>1</v>
      </c>
      <c r="J48" s="39">
        <f t="shared" si="36"/>
        <v>1</v>
      </c>
      <c r="K48" s="39">
        <f t="shared" si="36"/>
        <v>1</v>
      </c>
      <c r="L48" s="39">
        <f t="shared" si="36"/>
        <v>0.95</v>
      </c>
      <c r="M48" s="39">
        <f t="shared" si="36"/>
        <v>1</v>
      </c>
      <c r="N48" s="39">
        <f t="shared" si="35"/>
        <v>1</v>
      </c>
      <c r="O48" s="39">
        <f t="shared" si="35"/>
        <v>1</v>
      </c>
      <c r="P48" s="39">
        <f t="shared" si="35"/>
        <v>0.85</v>
      </c>
      <c r="Q48" s="39">
        <f t="shared" si="35"/>
        <v>1</v>
      </c>
      <c r="R48" s="39">
        <f t="shared" si="35"/>
        <v>1</v>
      </c>
      <c r="S48" s="39">
        <f t="shared" si="35"/>
        <v>0.9</v>
      </c>
      <c r="T48" s="39">
        <f t="shared" si="35"/>
        <v>1</v>
      </c>
      <c r="U48" s="39">
        <f t="shared" si="19"/>
        <v>0.9</v>
      </c>
      <c r="V48" s="39">
        <f t="shared" si="19"/>
        <v>0.85</v>
      </c>
    </row>
    <row r="49" spans="1:22">
      <c r="A49" t="s">
        <v>176</v>
      </c>
      <c r="B49" t="s">
        <v>177</v>
      </c>
      <c r="C49" s="6">
        <f t="shared" si="14"/>
        <v>0.90758928571428565</v>
      </c>
      <c r="D49" s="6">
        <f t="shared" si="15"/>
        <v>0.10962113946537475</v>
      </c>
      <c r="E49" s="6"/>
      <c r="G49" s="39">
        <f t="shared" ref="G49:M49" si="37">IF(G$2="","",IF(G22="",0,G22/G$2))</f>
        <v>0.75</v>
      </c>
      <c r="H49" s="39">
        <f t="shared" si="37"/>
        <v>1</v>
      </c>
      <c r="I49" s="39">
        <f t="shared" si="37"/>
        <v>0.75</v>
      </c>
      <c r="J49" s="39">
        <f t="shared" si="37"/>
        <v>1</v>
      </c>
      <c r="K49" s="39">
        <f t="shared" si="37"/>
        <v>0.75</v>
      </c>
      <c r="L49" s="39">
        <f t="shared" si="37"/>
        <v>0.85</v>
      </c>
      <c r="M49" s="39">
        <f t="shared" si="37"/>
        <v>1</v>
      </c>
      <c r="N49" s="39">
        <f t="shared" si="35"/>
        <v>1</v>
      </c>
      <c r="O49" s="39">
        <f t="shared" si="35"/>
        <v>1</v>
      </c>
      <c r="P49" s="39">
        <f t="shared" si="35"/>
        <v>0.9</v>
      </c>
      <c r="Q49" s="39">
        <f t="shared" si="35"/>
        <v>0.8214285714285714</v>
      </c>
      <c r="R49" s="39">
        <f t="shared" si="35"/>
        <v>1</v>
      </c>
      <c r="S49" s="39">
        <f t="shared" si="35"/>
        <v>0.95</v>
      </c>
      <c r="T49" s="39">
        <f t="shared" si="35"/>
        <v>1</v>
      </c>
      <c r="U49" s="39">
        <f t="shared" si="19"/>
        <v>1</v>
      </c>
      <c r="V49" s="39">
        <f t="shared" si="19"/>
        <v>0.75</v>
      </c>
    </row>
    <row r="50" spans="1:22">
      <c r="A50" t="s">
        <v>176</v>
      </c>
      <c r="B50" t="s">
        <v>178</v>
      </c>
      <c r="C50" s="6">
        <f t="shared" si="14"/>
        <v>0.90941220238095233</v>
      </c>
      <c r="D50" s="6">
        <f t="shared" si="15"/>
        <v>0.10286940943858286</v>
      </c>
      <c r="E50" s="6"/>
      <c r="G50" s="39">
        <f t="shared" ref="G50:M50" si="38">IF(G$2="","",IF(G23="",0,G23/G$2))</f>
        <v>0.8</v>
      </c>
      <c r="H50" s="39">
        <f t="shared" si="38"/>
        <v>1</v>
      </c>
      <c r="I50" s="39">
        <f t="shared" si="38"/>
        <v>0.95</v>
      </c>
      <c r="J50" s="39">
        <f t="shared" si="38"/>
        <v>0.9375</v>
      </c>
      <c r="K50" s="39">
        <f t="shared" si="38"/>
        <v>0.875</v>
      </c>
      <c r="L50" s="39">
        <f t="shared" si="38"/>
        <v>0.9</v>
      </c>
      <c r="M50" s="39">
        <f t="shared" si="38"/>
        <v>1</v>
      </c>
      <c r="N50" s="39">
        <f t="shared" si="35"/>
        <v>0.66666666666666663</v>
      </c>
      <c r="O50" s="39">
        <f t="shared" si="35"/>
        <v>1</v>
      </c>
      <c r="P50" s="39">
        <f t="shared" si="35"/>
        <v>0.95</v>
      </c>
      <c r="Q50" s="39">
        <f t="shared" si="35"/>
        <v>0.8214285714285714</v>
      </c>
      <c r="R50" s="39">
        <f t="shared" si="35"/>
        <v>1</v>
      </c>
      <c r="S50" s="39">
        <f t="shared" si="35"/>
        <v>1</v>
      </c>
      <c r="T50" s="39">
        <f t="shared" si="35"/>
        <v>1</v>
      </c>
      <c r="U50" s="39">
        <f t="shared" si="19"/>
        <v>0.9</v>
      </c>
      <c r="V50" s="39">
        <f t="shared" si="19"/>
        <v>0.75</v>
      </c>
    </row>
    <row r="51" spans="1:22">
      <c r="A51" t="s">
        <v>179</v>
      </c>
      <c r="B51" t="s">
        <v>180</v>
      </c>
      <c r="C51" s="6">
        <f t="shared" si="14"/>
        <v>0.92745535714285721</v>
      </c>
      <c r="D51" s="6">
        <f t="shared" si="15"/>
        <v>7.7346718617872179E-2</v>
      </c>
      <c r="E51" s="6"/>
      <c r="G51" s="39">
        <f t="shared" ref="G51:M51" si="39">IF(G$2="","",IF(G24="",0,G24/G$2))</f>
        <v>0.95</v>
      </c>
      <c r="H51" s="39">
        <f t="shared" si="39"/>
        <v>1</v>
      </c>
      <c r="I51" s="39">
        <f t="shared" si="39"/>
        <v>0.85</v>
      </c>
      <c r="J51" s="39">
        <f t="shared" si="39"/>
        <v>1</v>
      </c>
      <c r="K51" s="39">
        <f t="shared" si="39"/>
        <v>0.875</v>
      </c>
      <c r="L51" s="39">
        <f t="shared" si="39"/>
        <v>0.9</v>
      </c>
      <c r="M51" s="39">
        <f t="shared" si="39"/>
        <v>1</v>
      </c>
      <c r="N51" s="39">
        <f t="shared" si="35"/>
        <v>1</v>
      </c>
      <c r="O51" s="39">
        <f t="shared" si="35"/>
        <v>1</v>
      </c>
      <c r="P51" s="39">
        <f t="shared" si="35"/>
        <v>0.75</v>
      </c>
      <c r="Q51" s="39">
        <f t="shared" si="35"/>
        <v>0.8571428571428571</v>
      </c>
      <c r="R51" s="39">
        <f t="shared" si="35"/>
        <v>1</v>
      </c>
      <c r="S51" s="39">
        <f t="shared" si="35"/>
        <v>0.9</v>
      </c>
      <c r="T51" s="39">
        <f t="shared" si="35"/>
        <v>0.8571428571428571</v>
      </c>
      <c r="U51" s="39">
        <f t="shared" si="19"/>
        <v>0.9</v>
      </c>
      <c r="V51" s="39">
        <f t="shared" si="19"/>
        <v>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0"/>
  <sheetViews>
    <sheetView workbookViewId="0">
      <pane xSplit="8" ySplit="3" topLeftCell="I4" activePane="bottomRight" state="frozen"/>
      <selection pane="topRight" activeCell="J1" sqref="J1"/>
      <selection pane="bottomLeft" activeCell="A4" sqref="A4"/>
      <selection pane="bottomRight" activeCell="D15" sqref="D15"/>
    </sheetView>
  </sheetViews>
  <sheetFormatPr defaultRowHeight="12.75"/>
  <cols>
    <col min="1" max="1" width="10.85546875" style="17" bestFit="1" customWidth="1"/>
    <col min="2" max="2" width="9.7109375" style="17" customWidth="1"/>
    <col min="3" max="4" width="8" style="17" customWidth="1"/>
    <col min="5" max="5" width="2.5703125" style="17" customWidth="1"/>
    <col min="6" max="8" width="7" style="17" customWidth="1"/>
    <col min="9" max="9" width="2.5703125" style="17" customWidth="1"/>
    <col min="10" max="12" width="6.28515625" style="17" bestFit="1" customWidth="1"/>
    <col min="13" max="13" width="2.85546875" style="17" customWidth="1"/>
    <col min="14" max="17" width="4.85546875" style="17" customWidth="1"/>
    <col min="18" max="18" width="5.42578125" style="17" customWidth="1"/>
    <col min="19" max="19" width="1.7109375" style="17" customWidth="1"/>
    <col min="20" max="23" width="4.85546875" style="17" customWidth="1"/>
    <col min="24" max="24" width="1.7109375" style="17" customWidth="1"/>
    <col min="25" max="29" width="5.140625" style="17" customWidth="1"/>
    <col min="30" max="30" width="1.7109375" style="17" customWidth="1"/>
    <col min="31" max="31" width="2.5703125" style="17" customWidth="1"/>
    <col min="32" max="34" width="4.7109375" style="17" customWidth="1"/>
    <col min="35" max="35" width="2.28515625" style="17" customWidth="1"/>
    <col min="36" max="42" width="4.7109375" style="17" customWidth="1"/>
    <col min="43" max="43" width="2.7109375" style="17" customWidth="1"/>
    <col min="44" max="47" width="4.7109375" style="17" customWidth="1"/>
    <col min="48" max="48" width="3" style="17" customWidth="1"/>
    <col min="49" max="51" width="4.7109375" style="17" customWidth="1"/>
    <col min="52" max="16384" width="9.140625" style="17"/>
  </cols>
  <sheetData>
    <row r="1" spans="1:32" ht="18">
      <c r="A1" s="3" t="s">
        <v>8</v>
      </c>
      <c r="F1" s="8" t="s">
        <v>24</v>
      </c>
      <c r="J1" s="8" t="s">
        <v>25</v>
      </c>
      <c r="N1" s="8" t="s">
        <v>26</v>
      </c>
      <c r="Y1" s="29"/>
      <c r="Z1" s="29"/>
      <c r="AA1" s="29"/>
      <c r="AB1" s="29"/>
      <c r="AC1" s="29"/>
      <c r="AD1" s="29"/>
      <c r="AF1" s="8"/>
    </row>
    <row r="2" spans="1:32" s="29" customFormat="1">
      <c r="D2" s="29">
        <v>0.95</v>
      </c>
      <c r="J2" s="29">
        <f>SUM(N2:R2)</f>
        <v>60</v>
      </c>
      <c r="K2" s="29">
        <f>SUM(T2:W2)</f>
        <v>70</v>
      </c>
      <c r="L2" s="29">
        <f>SUM(Y2:AC2)</f>
        <v>70</v>
      </c>
      <c r="N2" s="29">
        <v>24</v>
      </c>
      <c r="O2" s="29">
        <v>8</v>
      </c>
      <c r="P2" s="29">
        <v>10</v>
      </c>
      <c r="Q2" s="29">
        <v>15</v>
      </c>
      <c r="R2" s="29">
        <v>3</v>
      </c>
      <c r="T2" s="29">
        <v>25</v>
      </c>
      <c r="U2" s="29">
        <v>9</v>
      </c>
      <c r="V2" s="29">
        <v>6</v>
      </c>
      <c r="W2" s="29">
        <v>30</v>
      </c>
      <c r="Y2" s="29">
        <v>30</v>
      </c>
      <c r="Z2" s="29">
        <v>30</v>
      </c>
      <c r="AA2" s="29">
        <v>5</v>
      </c>
      <c r="AB2" s="29">
        <v>5</v>
      </c>
    </row>
    <row r="3" spans="1:32" s="5" customFormat="1" ht="126.75">
      <c r="A3" s="4" t="s">
        <v>0</v>
      </c>
      <c r="B3" s="4" t="s">
        <v>1</v>
      </c>
      <c r="C3" s="4" t="s">
        <v>4</v>
      </c>
      <c r="D3" s="4" t="s">
        <v>30</v>
      </c>
      <c r="F3" s="5" t="s">
        <v>9</v>
      </c>
      <c r="G3" s="5" t="s">
        <v>10</v>
      </c>
      <c r="H3" s="5" t="s">
        <v>11</v>
      </c>
      <c r="J3" s="5" t="s">
        <v>9</v>
      </c>
      <c r="K3" s="5" t="s">
        <v>10</v>
      </c>
      <c r="L3" s="5" t="s">
        <v>11</v>
      </c>
      <c r="N3" s="5" t="s">
        <v>183</v>
      </c>
      <c r="O3" s="5" t="s">
        <v>184</v>
      </c>
      <c r="P3" s="5" t="s">
        <v>134</v>
      </c>
      <c r="Q3" s="5" t="s">
        <v>33</v>
      </c>
      <c r="R3" s="5" t="s">
        <v>101</v>
      </c>
      <c r="T3" s="5" t="s">
        <v>186</v>
      </c>
      <c r="U3" s="5" t="s">
        <v>187</v>
      </c>
      <c r="V3" s="5" t="s">
        <v>188</v>
      </c>
      <c r="W3" s="5" t="s">
        <v>189</v>
      </c>
      <c r="Y3" s="5" t="s">
        <v>193</v>
      </c>
      <c r="Z3" s="5" t="s">
        <v>194</v>
      </c>
      <c r="AA3" s="5" t="s">
        <v>195</v>
      </c>
      <c r="AB3" s="5" t="s">
        <v>196</v>
      </c>
      <c r="AC3" s="5" t="s">
        <v>197</v>
      </c>
    </row>
    <row r="4" spans="1:32">
      <c r="A4" t="s">
        <v>144</v>
      </c>
      <c r="B4" t="s">
        <v>145</v>
      </c>
      <c r="C4" s="30">
        <f t="shared" ref="C4:C24" si="0">AVERAGE(F4:H4)</f>
        <v>0.85555555555555551</v>
      </c>
      <c r="D4" s="30">
        <f>C4/MAX($C$4:$C$24)*$D$2</f>
        <v>0.87717344753747317</v>
      </c>
      <c r="F4" s="33">
        <f>J4/J$2</f>
        <v>0.8666666666666667</v>
      </c>
      <c r="G4" s="33">
        <f t="shared" ref="G4:H4" si="1">K4/K$2</f>
        <v>0.88571428571428568</v>
      </c>
      <c r="H4" s="33">
        <f t="shared" si="1"/>
        <v>0.81428571428571428</v>
      </c>
      <c r="J4" s="29">
        <f>SUM(N4:R4)</f>
        <v>52</v>
      </c>
      <c r="K4" s="29">
        <f>SUM(T4:W4)</f>
        <v>62</v>
      </c>
      <c r="L4" s="29">
        <f>SUM(Y4:AC4)</f>
        <v>57</v>
      </c>
      <c r="N4" s="17">
        <v>20</v>
      </c>
      <c r="O4" s="17">
        <v>7</v>
      </c>
      <c r="P4" s="17">
        <v>10</v>
      </c>
      <c r="Q4" s="17">
        <v>12</v>
      </c>
      <c r="R4" s="17">
        <v>3</v>
      </c>
      <c r="T4" s="17">
        <v>23</v>
      </c>
      <c r="U4" s="17">
        <v>7</v>
      </c>
      <c r="V4" s="17">
        <v>4</v>
      </c>
      <c r="W4" s="17">
        <v>28</v>
      </c>
      <c r="Y4" s="17">
        <v>29</v>
      </c>
      <c r="Z4" s="17">
        <v>26</v>
      </c>
      <c r="AA4" s="17">
        <v>2</v>
      </c>
      <c r="AB4" s="17">
        <v>0</v>
      </c>
    </row>
    <row r="5" spans="1:32">
      <c r="A5" t="s">
        <v>181</v>
      </c>
      <c r="B5" t="s">
        <v>182</v>
      </c>
      <c r="C5" s="30">
        <f t="shared" si="0"/>
        <v>0.76309523809523805</v>
      </c>
      <c r="D5" s="30">
        <f>C5/MAX($C$4:$C$24)*$D$2</f>
        <v>0.78237687366167019</v>
      </c>
      <c r="F5" s="33">
        <f t="shared" ref="F5:F24" si="2">J5/J$2</f>
        <v>0.82499999999999996</v>
      </c>
      <c r="G5" s="33">
        <f t="shared" ref="G5:G24" si="3">K5/K$2</f>
        <v>0.8</v>
      </c>
      <c r="H5" s="67">
        <f t="shared" ref="H5:H24" si="4">L5/L$2</f>
        <v>0.66428571428571426</v>
      </c>
      <c r="J5" s="29">
        <f>SUM(N5:R5)</f>
        <v>49.5</v>
      </c>
      <c r="K5" s="29">
        <f>SUM(T5:W5)</f>
        <v>56</v>
      </c>
      <c r="L5" s="29">
        <f>SUM(Y5:AC5)</f>
        <v>46.5</v>
      </c>
      <c r="N5" s="17">
        <v>18</v>
      </c>
      <c r="O5" s="17">
        <v>7</v>
      </c>
      <c r="P5" s="17">
        <v>10</v>
      </c>
      <c r="Q5" s="17">
        <v>11.5</v>
      </c>
      <c r="R5" s="17">
        <v>3</v>
      </c>
      <c r="T5" s="17">
        <v>20</v>
      </c>
      <c r="U5" s="17">
        <v>8</v>
      </c>
      <c r="V5" s="17">
        <v>5</v>
      </c>
      <c r="W5" s="17">
        <v>23</v>
      </c>
      <c r="Y5" s="17">
        <v>17</v>
      </c>
      <c r="Z5" s="17">
        <v>23</v>
      </c>
      <c r="AA5" s="17">
        <v>4</v>
      </c>
      <c r="AB5" s="17">
        <v>2.5</v>
      </c>
    </row>
    <row r="6" spans="1:32">
      <c r="A6" t="s">
        <v>146</v>
      </c>
      <c r="B6" t="s">
        <v>147</v>
      </c>
      <c r="C6" s="30">
        <f t="shared" si="0"/>
        <v>0.86507936507936511</v>
      </c>
      <c r="D6" s="30">
        <f t="shared" ref="D6:D13" si="5">C6/MAX($C$4:$C$24)*$D$2</f>
        <v>0.88693790149892948</v>
      </c>
      <c r="F6" s="33">
        <f t="shared" si="2"/>
        <v>0.8666666666666667</v>
      </c>
      <c r="G6" s="33">
        <f t="shared" si="3"/>
        <v>0.9285714285714286</v>
      </c>
      <c r="H6" s="33">
        <f t="shared" si="4"/>
        <v>0.8</v>
      </c>
      <c r="J6" s="29">
        <f t="shared" ref="J6:J13" si="6">SUM(N6:R6)</f>
        <v>52</v>
      </c>
      <c r="K6" s="29">
        <f t="shared" ref="K6:K13" si="7">SUM(T6:W6)</f>
        <v>65</v>
      </c>
      <c r="L6" s="29">
        <f t="shared" ref="L6:L13" si="8">SUM(Y6:AC6)</f>
        <v>56</v>
      </c>
      <c r="N6" s="17">
        <v>18</v>
      </c>
      <c r="O6" s="17">
        <v>8</v>
      </c>
      <c r="P6" s="17">
        <v>10</v>
      </c>
      <c r="Q6" s="17">
        <v>13</v>
      </c>
      <c r="R6" s="17">
        <v>3</v>
      </c>
      <c r="T6" s="17">
        <v>25</v>
      </c>
      <c r="U6" s="17">
        <v>9</v>
      </c>
      <c r="V6" s="17">
        <v>4</v>
      </c>
      <c r="W6" s="17">
        <v>27</v>
      </c>
      <c r="Y6" s="17">
        <v>30</v>
      </c>
      <c r="Z6" s="17">
        <v>20</v>
      </c>
      <c r="AA6" s="17">
        <v>4</v>
      </c>
      <c r="AC6" s="17">
        <v>2</v>
      </c>
    </row>
    <row r="7" spans="1:32">
      <c r="A7" t="s">
        <v>148</v>
      </c>
      <c r="B7" t="s">
        <v>149</v>
      </c>
      <c r="C7" s="30">
        <f t="shared" si="0"/>
        <v>0.81388888888888877</v>
      </c>
      <c r="D7" s="30">
        <f t="shared" si="5"/>
        <v>0.83445396145610273</v>
      </c>
      <c r="F7" s="33">
        <f t="shared" si="2"/>
        <v>0.84166666666666667</v>
      </c>
      <c r="G7" s="33">
        <f t="shared" si="3"/>
        <v>0.81428571428571428</v>
      </c>
      <c r="H7" s="33">
        <f t="shared" si="4"/>
        <v>0.7857142857142857</v>
      </c>
      <c r="J7" s="29">
        <f t="shared" si="6"/>
        <v>50.5</v>
      </c>
      <c r="K7" s="29">
        <f t="shared" si="7"/>
        <v>57</v>
      </c>
      <c r="L7" s="29">
        <f t="shared" si="8"/>
        <v>55</v>
      </c>
      <c r="N7" s="17">
        <v>18</v>
      </c>
      <c r="O7" s="17">
        <v>8</v>
      </c>
      <c r="P7" s="17">
        <v>10</v>
      </c>
      <c r="Q7" s="17">
        <v>11.5</v>
      </c>
      <c r="R7" s="17">
        <v>3</v>
      </c>
      <c r="T7" s="17">
        <v>23</v>
      </c>
      <c r="U7" s="17">
        <v>9</v>
      </c>
      <c r="V7" s="17">
        <v>4</v>
      </c>
      <c r="W7" s="17">
        <v>21</v>
      </c>
      <c r="Y7" s="17">
        <v>30</v>
      </c>
      <c r="Z7" s="17">
        <v>21</v>
      </c>
      <c r="AA7" s="17">
        <v>4</v>
      </c>
      <c r="AB7" s="17">
        <v>0</v>
      </c>
    </row>
    <row r="8" spans="1:32">
      <c r="A8" t="s">
        <v>150</v>
      </c>
      <c r="B8" t="s">
        <v>151</v>
      </c>
      <c r="C8" s="30">
        <f t="shared" si="0"/>
        <v>0.70873015873015877</v>
      </c>
      <c r="D8" s="30">
        <f t="shared" si="5"/>
        <v>0.72663811563169167</v>
      </c>
      <c r="F8" s="33">
        <f t="shared" si="2"/>
        <v>0.78333333333333333</v>
      </c>
      <c r="G8" s="33">
        <f t="shared" si="3"/>
        <v>0.75714285714285712</v>
      </c>
      <c r="H8" s="67">
        <f t="shared" si="4"/>
        <v>0.58571428571428574</v>
      </c>
      <c r="J8" s="29">
        <f t="shared" si="6"/>
        <v>47</v>
      </c>
      <c r="K8" s="29">
        <f t="shared" si="7"/>
        <v>53</v>
      </c>
      <c r="L8" s="29">
        <f t="shared" si="8"/>
        <v>41</v>
      </c>
      <c r="N8" s="17">
        <v>18</v>
      </c>
      <c r="O8" s="17">
        <v>7</v>
      </c>
      <c r="P8" s="17">
        <v>9</v>
      </c>
      <c r="Q8" s="17">
        <v>10</v>
      </c>
      <c r="R8" s="17">
        <v>3</v>
      </c>
      <c r="T8" s="17">
        <v>21</v>
      </c>
      <c r="U8" s="17">
        <v>9</v>
      </c>
      <c r="V8" s="17">
        <v>5</v>
      </c>
      <c r="W8" s="17">
        <v>18</v>
      </c>
      <c r="Y8" s="17">
        <v>20</v>
      </c>
      <c r="Z8" s="17">
        <v>16</v>
      </c>
      <c r="AA8" s="17">
        <v>5</v>
      </c>
    </row>
    <row r="9" spans="1:32">
      <c r="A9" t="s">
        <v>152</v>
      </c>
      <c r="B9" t="s">
        <v>153</v>
      </c>
      <c r="C9" s="30">
        <f t="shared" si="0"/>
        <v>0.45753968253968252</v>
      </c>
      <c r="D9" s="30">
        <f t="shared" si="5"/>
        <v>0.46910064239828692</v>
      </c>
      <c r="F9" s="33">
        <f t="shared" si="2"/>
        <v>0.55833333333333335</v>
      </c>
      <c r="G9" s="33">
        <f t="shared" si="3"/>
        <v>0.34285714285714286</v>
      </c>
      <c r="H9" s="33">
        <f t="shared" si="4"/>
        <v>0.47142857142857142</v>
      </c>
      <c r="J9" s="29">
        <f t="shared" si="6"/>
        <v>33.5</v>
      </c>
      <c r="K9" s="29">
        <f t="shared" si="7"/>
        <v>24</v>
      </c>
      <c r="L9" s="29">
        <f t="shared" si="8"/>
        <v>33</v>
      </c>
      <c r="N9" s="17">
        <v>14</v>
      </c>
      <c r="O9" s="17">
        <v>2</v>
      </c>
      <c r="P9" s="17">
        <v>8</v>
      </c>
      <c r="Q9" s="17">
        <v>7.5</v>
      </c>
      <c r="R9" s="17">
        <v>2</v>
      </c>
      <c r="T9" s="17">
        <v>6</v>
      </c>
      <c r="U9" s="17">
        <v>7</v>
      </c>
      <c r="V9" s="17">
        <v>2</v>
      </c>
      <c r="W9" s="17">
        <v>9</v>
      </c>
      <c r="Y9" s="17">
        <v>26</v>
      </c>
      <c r="Z9" s="17">
        <v>3</v>
      </c>
      <c r="AA9" s="17">
        <v>3</v>
      </c>
      <c r="AC9" s="17">
        <v>1</v>
      </c>
    </row>
    <row r="10" spans="1:32">
      <c r="A10" t="s">
        <v>154</v>
      </c>
      <c r="B10" t="s">
        <v>155</v>
      </c>
      <c r="C10" s="30">
        <f t="shared" si="0"/>
        <v>0.92658730158730152</v>
      </c>
      <c r="D10" s="30">
        <f t="shared" si="5"/>
        <v>0.95</v>
      </c>
      <c r="F10" s="33">
        <f t="shared" si="2"/>
        <v>0.85833333333333328</v>
      </c>
      <c r="G10" s="33">
        <f t="shared" si="3"/>
        <v>0.9642857142857143</v>
      </c>
      <c r="H10" s="33">
        <f t="shared" si="4"/>
        <v>0.95714285714285718</v>
      </c>
      <c r="J10" s="29">
        <f t="shared" si="6"/>
        <v>51.5</v>
      </c>
      <c r="K10" s="29">
        <f t="shared" si="7"/>
        <v>67.5</v>
      </c>
      <c r="L10" s="29">
        <f t="shared" si="8"/>
        <v>67</v>
      </c>
      <c r="N10" s="17">
        <v>16.5</v>
      </c>
      <c r="O10" s="17">
        <v>7</v>
      </c>
      <c r="P10" s="17">
        <v>10</v>
      </c>
      <c r="Q10" s="17">
        <v>15</v>
      </c>
      <c r="R10" s="17">
        <v>3</v>
      </c>
      <c r="T10" s="17">
        <v>25</v>
      </c>
      <c r="U10" s="17">
        <v>9</v>
      </c>
      <c r="V10" s="17">
        <v>6</v>
      </c>
      <c r="W10" s="17">
        <v>27.5</v>
      </c>
      <c r="Y10" s="17">
        <v>30</v>
      </c>
      <c r="Z10" s="17">
        <v>27</v>
      </c>
      <c r="AA10" s="17">
        <v>5</v>
      </c>
      <c r="AB10" s="17">
        <v>5</v>
      </c>
    </row>
    <row r="11" spans="1:32">
      <c r="A11" t="s">
        <v>156</v>
      </c>
      <c r="B11" t="s">
        <v>57</v>
      </c>
      <c r="C11" s="30">
        <f t="shared" si="0"/>
        <v>0.53015873015873016</v>
      </c>
      <c r="D11" s="30">
        <f t="shared" si="5"/>
        <v>0.54355460385438981</v>
      </c>
      <c r="F11" s="33">
        <f t="shared" si="2"/>
        <v>0.43333333333333335</v>
      </c>
      <c r="G11" s="33">
        <f t="shared" si="3"/>
        <v>0.55714285714285716</v>
      </c>
      <c r="H11" s="33">
        <f t="shared" si="4"/>
        <v>0.6</v>
      </c>
      <c r="J11" s="29">
        <f t="shared" si="6"/>
        <v>26</v>
      </c>
      <c r="K11" s="29">
        <f t="shared" si="7"/>
        <v>39</v>
      </c>
      <c r="L11" s="29">
        <f t="shared" si="8"/>
        <v>42</v>
      </c>
      <c r="N11" s="17">
        <v>10</v>
      </c>
      <c r="O11" s="17">
        <v>0</v>
      </c>
      <c r="P11" s="17">
        <v>10</v>
      </c>
      <c r="Q11" s="17">
        <v>4</v>
      </c>
      <c r="R11" s="17">
        <v>2</v>
      </c>
      <c r="T11" s="17">
        <v>13</v>
      </c>
      <c r="U11" s="17">
        <v>7</v>
      </c>
      <c r="V11" s="17">
        <v>3</v>
      </c>
      <c r="W11" s="17">
        <v>16</v>
      </c>
      <c r="Y11" s="17">
        <v>25</v>
      </c>
      <c r="Z11" s="17">
        <v>15</v>
      </c>
      <c r="AA11" s="17">
        <v>2</v>
      </c>
    </row>
    <row r="12" spans="1:32">
      <c r="A12" t="s">
        <v>157</v>
      </c>
      <c r="B12" t="s">
        <v>158</v>
      </c>
      <c r="C12" s="30">
        <f t="shared" si="0"/>
        <v>0.79761904761904756</v>
      </c>
      <c r="D12" s="30">
        <f t="shared" si="5"/>
        <v>0.81777301927194868</v>
      </c>
      <c r="F12" s="33">
        <f t="shared" si="2"/>
        <v>0.9</v>
      </c>
      <c r="G12" s="33">
        <f t="shared" si="3"/>
        <v>0.7142857142857143</v>
      </c>
      <c r="H12" s="33">
        <f t="shared" si="4"/>
        <v>0.77857142857142858</v>
      </c>
      <c r="J12" s="29">
        <f t="shared" si="6"/>
        <v>54</v>
      </c>
      <c r="K12" s="29">
        <f t="shared" si="7"/>
        <v>50</v>
      </c>
      <c r="L12" s="29">
        <f t="shared" si="8"/>
        <v>54.5</v>
      </c>
      <c r="N12" s="17">
        <v>19</v>
      </c>
      <c r="O12" s="17">
        <v>8</v>
      </c>
      <c r="P12" s="17">
        <v>10</v>
      </c>
      <c r="Q12" s="17">
        <v>14</v>
      </c>
      <c r="R12" s="17">
        <v>3</v>
      </c>
      <c r="T12" s="17">
        <v>20</v>
      </c>
      <c r="U12" s="17">
        <v>6</v>
      </c>
      <c r="V12" s="17">
        <v>4</v>
      </c>
      <c r="W12" s="17">
        <v>20</v>
      </c>
      <c r="Y12" s="17">
        <v>28</v>
      </c>
      <c r="Z12" s="17">
        <v>23</v>
      </c>
      <c r="AA12" s="17">
        <v>3.5</v>
      </c>
      <c r="AC12" s="17">
        <v>0</v>
      </c>
    </row>
    <row r="13" spans="1:32">
      <c r="A13" t="s">
        <v>159</v>
      </c>
      <c r="B13" t="s">
        <v>160</v>
      </c>
      <c r="C13" s="30">
        <f t="shared" si="0"/>
        <v>0.86904761904761907</v>
      </c>
      <c r="D13" s="30">
        <f t="shared" si="5"/>
        <v>0.89100642398286944</v>
      </c>
      <c r="F13" s="33">
        <f t="shared" si="2"/>
        <v>0.9</v>
      </c>
      <c r="G13" s="33">
        <f t="shared" si="3"/>
        <v>0.81428571428571428</v>
      </c>
      <c r="H13" s="33">
        <f t="shared" si="4"/>
        <v>0.8928571428571429</v>
      </c>
      <c r="J13" s="29">
        <f t="shared" si="6"/>
        <v>54</v>
      </c>
      <c r="K13" s="29">
        <f t="shared" si="7"/>
        <v>57</v>
      </c>
      <c r="L13" s="29">
        <f t="shared" si="8"/>
        <v>62.5</v>
      </c>
      <c r="N13" s="17">
        <v>19</v>
      </c>
      <c r="O13" s="17">
        <v>8</v>
      </c>
      <c r="P13" s="17">
        <v>10</v>
      </c>
      <c r="Q13" s="17">
        <v>14</v>
      </c>
      <c r="R13" s="17">
        <v>3</v>
      </c>
      <c r="T13" s="17">
        <v>21</v>
      </c>
      <c r="U13" s="17">
        <v>9</v>
      </c>
      <c r="V13" s="17">
        <v>4.5</v>
      </c>
      <c r="W13" s="17">
        <v>22.5</v>
      </c>
      <c r="Y13" s="17">
        <v>30</v>
      </c>
      <c r="Z13" s="17">
        <v>26</v>
      </c>
      <c r="AA13" s="17">
        <v>4</v>
      </c>
      <c r="AB13" s="17">
        <v>2.5</v>
      </c>
    </row>
    <row r="14" spans="1:32" s="28" customFormat="1">
      <c r="A14" t="s">
        <v>161</v>
      </c>
      <c r="B14" t="s">
        <v>131</v>
      </c>
      <c r="C14" s="30">
        <f t="shared" si="0"/>
        <v>0.63095238095238093</v>
      </c>
      <c r="D14" s="30">
        <f t="shared" ref="D14:D24" si="9">C14/MAX($C$4:$C$24)*$D$2</f>
        <v>0.64689507494646681</v>
      </c>
      <c r="E14" s="17"/>
      <c r="F14" s="33">
        <f t="shared" si="2"/>
        <v>0.65</v>
      </c>
      <c r="G14" s="33">
        <f t="shared" si="3"/>
        <v>0.62857142857142856</v>
      </c>
      <c r="H14" s="33">
        <f t="shared" si="4"/>
        <v>0.61428571428571432</v>
      </c>
      <c r="I14" s="17"/>
      <c r="J14" s="29">
        <f t="shared" ref="J14:J24" si="10">SUM(N14:R14)</f>
        <v>39</v>
      </c>
      <c r="K14" s="29">
        <f t="shared" ref="K14:K24" si="11">SUM(T14:W14)</f>
        <v>44</v>
      </c>
      <c r="L14" s="29">
        <f t="shared" ref="L14:L24" si="12">SUM(Y14:AC14)</f>
        <v>43</v>
      </c>
      <c r="N14" s="28">
        <v>16</v>
      </c>
      <c r="O14" s="28">
        <v>5</v>
      </c>
      <c r="P14" s="28">
        <v>9</v>
      </c>
      <c r="Q14" s="28">
        <v>6</v>
      </c>
      <c r="R14" s="28">
        <v>3</v>
      </c>
      <c r="T14" s="28">
        <v>21</v>
      </c>
      <c r="U14" s="28">
        <v>8</v>
      </c>
      <c r="V14" s="28">
        <v>2</v>
      </c>
      <c r="W14" s="28">
        <v>13</v>
      </c>
      <c r="Y14" s="28">
        <v>21</v>
      </c>
      <c r="Z14" s="28">
        <v>21</v>
      </c>
      <c r="AA14" s="28">
        <v>0</v>
      </c>
      <c r="AC14" s="28">
        <v>1</v>
      </c>
    </row>
    <row r="15" spans="1:32" s="28" customFormat="1">
      <c r="A15" t="s">
        <v>162</v>
      </c>
      <c r="B15" t="s">
        <v>163</v>
      </c>
      <c r="C15" s="30">
        <f t="shared" si="0"/>
        <v>0.90555555555555556</v>
      </c>
      <c r="D15" s="30">
        <f t="shared" si="9"/>
        <v>0.92843683083511774</v>
      </c>
      <c r="E15" s="17"/>
      <c r="F15" s="33">
        <f t="shared" si="2"/>
        <v>0.81666666666666665</v>
      </c>
      <c r="G15" s="33">
        <f t="shared" si="3"/>
        <v>0.9285714285714286</v>
      </c>
      <c r="H15" s="33">
        <f t="shared" si="4"/>
        <v>0.97142857142857142</v>
      </c>
      <c r="I15" s="17"/>
      <c r="J15" s="29">
        <f t="shared" si="10"/>
        <v>49</v>
      </c>
      <c r="K15" s="29">
        <f t="shared" si="11"/>
        <v>65</v>
      </c>
      <c r="L15" s="29">
        <f t="shared" si="12"/>
        <v>68</v>
      </c>
      <c r="N15" s="28">
        <v>20</v>
      </c>
      <c r="O15" s="28">
        <v>7</v>
      </c>
      <c r="P15" s="28">
        <v>10</v>
      </c>
      <c r="Q15" s="28">
        <v>9</v>
      </c>
      <c r="R15" s="28">
        <v>3</v>
      </c>
      <c r="T15" s="28">
        <v>25</v>
      </c>
      <c r="U15" s="28">
        <v>9</v>
      </c>
      <c r="V15" s="28">
        <v>3</v>
      </c>
      <c r="W15" s="28">
        <v>28</v>
      </c>
      <c r="Y15" s="28">
        <v>28</v>
      </c>
      <c r="Z15" s="28">
        <v>30</v>
      </c>
      <c r="AA15" s="28">
        <v>5</v>
      </c>
      <c r="AB15" s="28">
        <v>5</v>
      </c>
    </row>
    <row r="16" spans="1:32" s="28" customFormat="1">
      <c r="A16" t="s">
        <v>164</v>
      </c>
      <c r="B16" t="s">
        <v>165</v>
      </c>
      <c r="C16" s="30">
        <f t="shared" si="0"/>
        <v>0.82301587301587309</v>
      </c>
      <c r="D16" s="30">
        <f t="shared" si="9"/>
        <v>0.84381156316916495</v>
      </c>
      <c r="E16" s="17"/>
      <c r="F16" s="33">
        <f t="shared" si="2"/>
        <v>0.8833333333333333</v>
      </c>
      <c r="G16" s="33">
        <f t="shared" si="3"/>
        <v>0.9</v>
      </c>
      <c r="H16" s="67">
        <f t="shared" si="4"/>
        <v>0.68571428571428572</v>
      </c>
      <c r="I16" s="17"/>
      <c r="J16" s="29">
        <f t="shared" si="10"/>
        <v>53</v>
      </c>
      <c r="K16" s="29">
        <f t="shared" si="11"/>
        <v>63</v>
      </c>
      <c r="L16" s="29">
        <f t="shared" si="12"/>
        <v>48</v>
      </c>
      <c r="N16" s="28">
        <v>20</v>
      </c>
      <c r="O16" s="28">
        <v>8</v>
      </c>
      <c r="P16" s="28">
        <v>10</v>
      </c>
      <c r="Q16" s="28">
        <v>12</v>
      </c>
      <c r="R16" s="28">
        <v>3</v>
      </c>
      <c r="T16" s="28">
        <v>24</v>
      </c>
      <c r="U16" s="28">
        <v>9</v>
      </c>
      <c r="V16" s="28">
        <v>4</v>
      </c>
      <c r="W16" s="28">
        <v>26</v>
      </c>
      <c r="Y16" s="28">
        <v>27</v>
      </c>
      <c r="Z16" s="28">
        <v>16</v>
      </c>
      <c r="AA16" s="28">
        <v>3.5</v>
      </c>
      <c r="AC16" s="28">
        <v>1.5</v>
      </c>
    </row>
    <row r="17" spans="1:29" s="28" customFormat="1">
      <c r="A17" t="s">
        <v>166</v>
      </c>
      <c r="B17" t="s">
        <v>167</v>
      </c>
      <c r="C17" s="30">
        <f t="shared" si="0"/>
        <v>0.55555555555555558</v>
      </c>
      <c r="D17" s="30">
        <f t="shared" si="9"/>
        <v>0.56959314775160608</v>
      </c>
      <c r="E17" s="17"/>
      <c r="F17" s="33">
        <f t="shared" si="2"/>
        <v>0.71666666666666667</v>
      </c>
      <c r="G17" s="33">
        <f t="shared" si="3"/>
        <v>0.74285714285714288</v>
      </c>
      <c r="H17" s="67">
        <f t="shared" si="4"/>
        <v>0.20714285714285716</v>
      </c>
      <c r="I17" s="17"/>
      <c r="J17" s="29">
        <f t="shared" si="10"/>
        <v>43</v>
      </c>
      <c r="K17" s="29">
        <f t="shared" si="11"/>
        <v>52</v>
      </c>
      <c r="L17" s="29">
        <f t="shared" si="12"/>
        <v>14.5</v>
      </c>
      <c r="N17" s="28">
        <v>20</v>
      </c>
      <c r="O17" s="28">
        <v>7</v>
      </c>
      <c r="P17" s="28">
        <v>7</v>
      </c>
      <c r="Q17" s="28">
        <v>6</v>
      </c>
      <c r="R17" s="28">
        <v>3</v>
      </c>
      <c r="T17" s="28">
        <v>25</v>
      </c>
      <c r="U17" s="28">
        <v>7</v>
      </c>
      <c r="V17" s="28">
        <v>6</v>
      </c>
      <c r="W17" s="28">
        <v>14</v>
      </c>
      <c r="Y17" s="28">
        <v>5</v>
      </c>
      <c r="Z17" s="28">
        <v>8</v>
      </c>
      <c r="AA17" s="28">
        <v>1.5</v>
      </c>
      <c r="AC17" s="28">
        <v>0</v>
      </c>
    </row>
    <row r="18" spans="1:29" s="28" customFormat="1">
      <c r="A18" t="s">
        <v>168</v>
      </c>
      <c r="B18" t="s">
        <v>169</v>
      </c>
      <c r="C18" s="30">
        <f t="shared" si="0"/>
        <v>0.30317460317460315</v>
      </c>
      <c r="D18" s="30">
        <f t="shared" si="9"/>
        <v>0.31083511777301931</v>
      </c>
      <c r="E18" s="17"/>
      <c r="F18" s="33">
        <f t="shared" si="2"/>
        <v>0.46666666666666667</v>
      </c>
      <c r="G18" s="33">
        <f t="shared" si="3"/>
        <v>0.37142857142857144</v>
      </c>
      <c r="H18" s="33">
        <f t="shared" si="4"/>
        <v>7.1428571428571425E-2</v>
      </c>
      <c r="I18" s="17"/>
      <c r="J18" s="29">
        <f t="shared" si="10"/>
        <v>28</v>
      </c>
      <c r="K18" s="29">
        <f t="shared" si="11"/>
        <v>26</v>
      </c>
      <c r="L18" s="29">
        <f t="shared" si="12"/>
        <v>5</v>
      </c>
      <c r="N18" s="28">
        <v>11</v>
      </c>
      <c r="O18" s="28">
        <v>2</v>
      </c>
      <c r="P18" s="28">
        <v>8</v>
      </c>
      <c r="Q18" s="28">
        <v>4</v>
      </c>
      <c r="R18" s="28">
        <v>3</v>
      </c>
      <c r="T18" s="28">
        <v>12</v>
      </c>
      <c r="U18" s="28">
        <v>3</v>
      </c>
      <c r="V18" s="28">
        <v>2</v>
      </c>
      <c r="W18" s="28">
        <v>9</v>
      </c>
      <c r="Y18" s="28">
        <v>0</v>
      </c>
      <c r="Z18" s="28">
        <v>5</v>
      </c>
    </row>
    <row r="19" spans="1:29" customFormat="1">
      <c r="A19" t="s">
        <v>170</v>
      </c>
      <c r="B19" t="s">
        <v>171</v>
      </c>
      <c r="C19" s="30">
        <f t="shared" si="0"/>
        <v>0.38174603174603172</v>
      </c>
      <c r="D19" s="30">
        <f t="shared" si="9"/>
        <v>0.39139186295503209</v>
      </c>
      <c r="F19" s="33">
        <f t="shared" si="2"/>
        <v>0.51666666666666672</v>
      </c>
      <c r="G19" s="33">
        <f t="shared" si="3"/>
        <v>0.54285714285714282</v>
      </c>
      <c r="H19" s="33">
        <f t="shared" si="4"/>
        <v>8.5714285714285715E-2</v>
      </c>
      <c r="J19" s="29">
        <f t="shared" si="10"/>
        <v>31</v>
      </c>
      <c r="K19" s="29">
        <f t="shared" si="11"/>
        <v>38</v>
      </c>
      <c r="L19" s="29">
        <f t="shared" si="12"/>
        <v>6</v>
      </c>
      <c r="N19" s="28">
        <v>12</v>
      </c>
      <c r="O19" s="28">
        <v>4</v>
      </c>
      <c r="P19" s="28">
        <v>10</v>
      </c>
      <c r="Q19" s="28">
        <v>2</v>
      </c>
      <c r="R19" s="28">
        <v>3</v>
      </c>
      <c r="T19" s="28">
        <v>16</v>
      </c>
      <c r="U19" s="28">
        <v>7</v>
      </c>
      <c r="V19" s="28">
        <v>3</v>
      </c>
      <c r="W19" s="28">
        <v>12</v>
      </c>
      <c r="Y19" s="28">
        <v>2</v>
      </c>
      <c r="Z19" s="28">
        <v>4</v>
      </c>
      <c r="AA19" s="28">
        <v>0</v>
      </c>
      <c r="AB19" s="28"/>
      <c r="AC19" s="28">
        <v>0</v>
      </c>
    </row>
    <row r="20" spans="1:29" s="28" customFormat="1">
      <c r="A20" t="s">
        <v>172</v>
      </c>
      <c r="B20" t="s">
        <v>173</v>
      </c>
      <c r="C20" s="30">
        <f t="shared" si="0"/>
        <v>0.74404761904761907</v>
      </c>
      <c r="D20" s="30">
        <f t="shared" si="9"/>
        <v>0.76284796573875802</v>
      </c>
      <c r="E20" s="17"/>
      <c r="F20" s="33">
        <f t="shared" si="2"/>
        <v>0.92500000000000004</v>
      </c>
      <c r="G20" s="33">
        <f t="shared" si="3"/>
        <v>0.7857142857142857</v>
      </c>
      <c r="H20" s="67">
        <f t="shared" si="4"/>
        <v>0.52142857142857146</v>
      </c>
      <c r="I20" s="17"/>
      <c r="J20" s="29">
        <f t="shared" si="10"/>
        <v>55.5</v>
      </c>
      <c r="K20" s="29">
        <f t="shared" si="11"/>
        <v>55</v>
      </c>
      <c r="L20" s="29">
        <f t="shared" si="12"/>
        <v>36.5</v>
      </c>
      <c r="N20" s="28">
        <v>22</v>
      </c>
      <c r="O20" s="28">
        <v>7</v>
      </c>
      <c r="P20" s="28">
        <v>10</v>
      </c>
      <c r="Q20" s="28">
        <v>13.5</v>
      </c>
      <c r="R20" s="28">
        <v>3</v>
      </c>
      <c r="T20" s="28">
        <v>25</v>
      </c>
      <c r="U20" s="28">
        <v>9</v>
      </c>
      <c r="V20" s="28">
        <v>4</v>
      </c>
      <c r="W20" s="28">
        <v>17</v>
      </c>
      <c r="Y20" s="28">
        <v>15</v>
      </c>
      <c r="Z20" s="28">
        <v>17</v>
      </c>
      <c r="AA20" s="28">
        <v>4.5</v>
      </c>
      <c r="AC20" s="28">
        <v>0</v>
      </c>
    </row>
    <row r="21" spans="1:29" s="28" customFormat="1">
      <c r="A21" t="s">
        <v>174</v>
      </c>
      <c r="B21" t="s">
        <v>175</v>
      </c>
      <c r="C21" s="30">
        <f t="shared" si="0"/>
        <v>0.91349206349206347</v>
      </c>
      <c r="D21" s="30">
        <f t="shared" si="9"/>
        <v>0.93657387580299778</v>
      </c>
      <c r="E21" s="17"/>
      <c r="F21" s="33">
        <f t="shared" si="2"/>
        <v>0.98333333333333328</v>
      </c>
      <c r="G21" s="33">
        <f t="shared" si="3"/>
        <v>0.9</v>
      </c>
      <c r="H21" s="33">
        <f t="shared" si="4"/>
        <v>0.8571428571428571</v>
      </c>
      <c r="I21" s="17"/>
      <c r="J21" s="29">
        <f t="shared" si="10"/>
        <v>59</v>
      </c>
      <c r="K21" s="29">
        <f t="shared" si="11"/>
        <v>63</v>
      </c>
      <c r="L21" s="29">
        <f t="shared" si="12"/>
        <v>60</v>
      </c>
      <c r="N21" s="28">
        <v>24</v>
      </c>
      <c r="O21" s="28">
        <v>8</v>
      </c>
      <c r="P21" s="28">
        <v>10</v>
      </c>
      <c r="Q21" s="28">
        <v>14</v>
      </c>
      <c r="R21" s="28">
        <v>3</v>
      </c>
      <c r="T21" s="28">
        <v>20</v>
      </c>
      <c r="U21" s="28">
        <v>9</v>
      </c>
      <c r="V21" s="28">
        <v>6</v>
      </c>
      <c r="W21" s="28">
        <v>28</v>
      </c>
      <c r="Y21" s="28">
        <v>24</v>
      </c>
      <c r="Z21" s="28">
        <v>26</v>
      </c>
      <c r="AA21" s="28">
        <v>5</v>
      </c>
      <c r="AC21" s="28">
        <v>5</v>
      </c>
    </row>
    <row r="22" spans="1:29" s="28" customFormat="1">
      <c r="A22" t="s">
        <v>176</v>
      </c>
      <c r="B22" t="s">
        <v>177</v>
      </c>
      <c r="C22" s="30">
        <f t="shared" si="0"/>
        <v>0.86230158730158735</v>
      </c>
      <c r="D22" s="30">
        <f t="shared" si="9"/>
        <v>0.88408993576017136</v>
      </c>
      <c r="E22" s="17"/>
      <c r="F22" s="33">
        <f t="shared" si="2"/>
        <v>0.90833333333333333</v>
      </c>
      <c r="G22" s="33">
        <f t="shared" si="3"/>
        <v>0.80714285714285716</v>
      </c>
      <c r="H22" s="33">
        <f t="shared" si="4"/>
        <v>0.87142857142857144</v>
      </c>
      <c r="I22" s="17"/>
      <c r="J22" s="29">
        <f t="shared" si="10"/>
        <v>54.5</v>
      </c>
      <c r="K22" s="29">
        <f t="shared" si="11"/>
        <v>56.5</v>
      </c>
      <c r="L22" s="29">
        <f t="shared" si="12"/>
        <v>61</v>
      </c>
      <c r="N22" s="28">
        <v>22.5</v>
      </c>
      <c r="O22" s="28">
        <v>6</v>
      </c>
      <c r="P22" s="28">
        <v>10</v>
      </c>
      <c r="Q22" s="28">
        <v>13</v>
      </c>
      <c r="R22" s="28">
        <v>3</v>
      </c>
      <c r="T22" s="28">
        <v>23</v>
      </c>
      <c r="U22" s="28">
        <v>9</v>
      </c>
      <c r="V22" s="28">
        <v>5.5</v>
      </c>
      <c r="W22" s="28">
        <v>19</v>
      </c>
      <c r="Y22" s="28">
        <v>30</v>
      </c>
      <c r="Z22" s="28">
        <v>26</v>
      </c>
      <c r="AA22" s="28">
        <v>4</v>
      </c>
      <c r="AC22" s="28">
        <v>1</v>
      </c>
    </row>
    <row r="23" spans="1:29" s="28" customFormat="1">
      <c r="A23" t="s">
        <v>176</v>
      </c>
      <c r="B23" t="s">
        <v>178</v>
      </c>
      <c r="C23" s="30">
        <f t="shared" si="0"/>
        <v>0.85476190476190472</v>
      </c>
      <c r="D23" s="30">
        <f t="shared" si="9"/>
        <v>0.87635974304068531</v>
      </c>
      <c r="E23" s="17"/>
      <c r="F23" s="33">
        <f t="shared" si="2"/>
        <v>0.95</v>
      </c>
      <c r="G23" s="33">
        <f t="shared" si="3"/>
        <v>0.8</v>
      </c>
      <c r="H23" s="33">
        <f t="shared" si="4"/>
        <v>0.81428571428571428</v>
      </c>
      <c r="I23" s="17"/>
      <c r="J23" s="29">
        <f t="shared" si="10"/>
        <v>57</v>
      </c>
      <c r="K23" s="29">
        <f t="shared" si="11"/>
        <v>56</v>
      </c>
      <c r="L23" s="29">
        <f t="shared" si="12"/>
        <v>57</v>
      </c>
      <c r="N23" s="28">
        <v>22.5</v>
      </c>
      <c r="O23" s="28">
        <v>8</v>
      </c>
      <c r="P23" s="28">
        <v>10</v>
      </c>
      <c r="Q23" s="28">
        <v>13.5</v>
      </c>
      <c r="R23" s="28">
        <v>3</v>
      </c>
      <c r="T23" s="28">
        <v>20</v>
      </c>
      <c r="U23" s="28">
        <v>9</v>
      </c>
      <c r="V23" s="28">
        <v>5</v>
      </c>
      <c r="W23" s="28">
        <v>22</v>
      </c>
      <c r="Y23" s="28">
        <v>30</v>
      </c>
      <c r="Z23" s="28">
        <v>24</v>
      </c>
      <c r="AA23" s="28">
        <v>3</v>
      </c>
      <c r="AC23" s="28" t="s">
        <v>198</v>
      </c>
    </row>
    <row r="24" spans="1:29" s="28" customFormat="1">
      <c r="A24" t="s">
        <v>179</v>
      </c>
      <c r="B24" t="s">
        <v>180</v>
      </c>
      <c r="C24" s="30">
        <f t="shared" si="0"/>
        <v>0.89801587301587305</v>
      </c>
      <c r="D24" s="30">
        <f t="shared" si="9"/>
        <v>0.92070663811563169</v>
      </c>
      <c r="E24" s="17"/>
      <c r="F24" s="33">
        <f t="shared" si="2"/>
        <v>0.85833333333333328</v>
      </c>
      <c r="G24" s="33">
        <f t="shared" si="3"/>
        <v>0.87857142857142856</v>
      </c>
      <c r="H24" s="33">
        <f t="shared" si="4"/>
        <v>0.95714285714285718</v>
      </c>
      <c r="I24" s="17"/>
      <c r="J24" s="29">
        <f t="shared" si="10"/>
        <v>51.5</v>
      </c>
      <c r="K24" s="29">
        <f t="shared" si="11"/>
        <v>61.5</v>
      </c>
      <c r="L24" s="29">
        <f t="shared" si="12"/>
        <v>67</v>
      </c>
      <c r="N24" s="28">
        <v>19</v>
      </c>
      <c r="O24" s="28">
        <v>8</v>
      </c>
      <c r="P24" s="28">
        <v>10</v>
      </c>
      <c r="Q24" s="28">
        <v>11.5</v>
      </c>
      <c r="R24" s="28">
        <v>3</v>
      </c>
      <c r="T24" s="28">
        <v>22</v>
      </c>
      <c r="U24" s="28">
        <v>9</v>
      </c>
      <c r="V24" s="28">
        <v>6</v>
      </c>
      <c r="W24" s="28">
        <v>24.5</v>
      </c>
      <c r="Y24" s="28">
        <v>30</v>
      </c>
      <c r="Z24" s="28">
        <v>29</v>
      </c>
      <c r="AA24" s="28">
        <v>5</v>
      </c>
      <c r="AB24" s="28">
        <v>3</v>
      </c>
    </row>
    <row r="25" spans="1:29">
      <c r="A25" s="31"/>
      <c r="B25" s="31"/>
    </row>
    <row r="26" spans="1:29" s="32" customFormat="1">
      <c r="C26" s="30">
        <f>AVERAGE(C4:C24)</f>
        <v>0.7361866969009826</v>
      </c>
      <c r="D26" s="30"/>
      <c r="F26" s="30">
        <f>AVERAGE(F4:F24)</f>
        <v>0.78611111111111109</v>
      </c>
      <c r="G26" s="30">
        <f>AVERAGE(G4:G24)</f>
        <v>0.75544217687074833</v>
      </c>
      <c r="H26" s="30">
        <f>AVERAGE(H4:H24)</f>
        <v>0.66700680272108848</v>
      </c>
      <c r="J26" s="32">
        <f>AVERAGE(J4:J24)</f>
        <v>47.166666666666664</v>
      </c>
      <c r="K26" s="32">
        <f>AVERAGE(K4:K24)</f>
        <v>52.88095238095238</v>
      </c>
      <c r="L26" s="32">
        <f>AVERAGE(L4:L24)</f>
        <v>46.69047619047619</v>
      </c>
      <c r="N26" s="32">
        <f>AVERAGE(N4:N24)</f>
        <v>18.071428571428573</v>
      </c>
      <c r="O26" s="32">
        <f>AVERAGE(O4:O24)</f>
        <v>6.2857142857142856</v>
      </c>
      <c r="P26" s="32">
        <f>AVERAGE(P4:P24)</f>
        <v>9.5714285714285712</v>
      </c>
      <c r="Q26" s="32">
        <f>AVERAGE(Q4:Q24)</f>
        <v>10.333333333333334</v>
      </c>
      <c r="R26" s="32">
        <f>AVERAGE(R4:R24)</f>
        <v>2.9047619047619047</v>
      </c>
      <c r="T26" s="32">
        <f t="shared" ref="T26:W26" si="13">AVERAGE(T4:T24)</f>
        <v>20.476190476190474</v>
      </c>
      <c r="U26" s="32">
        <f t="shared" si="13"/>
        <v>8</v>
      </c>
      <c r="V26" s="32">
        <f t="shared" si="13"/>
        <v>4.1904761904761907</v>
      </c>
      <c r="W26" s="32">
        <f t="shared" si="13"/>
        <v>20.214285714285715</v>
      </c>
      <c r="Y26" s="32">
        <f>AVERAGE(Y4:Y24)</f>
        <v>22.714285714285715</v>
      </c>
      <c r="Z26" s="32">
        <f>AVERAGE(Z4:Z24)</f>
        <v>19.333333333333332</v>
      </c>
      <c r="AA26" s="32">
        <f>AVERAGE(AA4:AA24)</f>
        <v>3.4</v>
      </c>
      <c r="AC26" s="32">
        <f>AVERAGE(AC4:AC24)</f>
        <v>1.1499999999999999</v>
      </c>
    </row>
    <row r="27" spans="1:29" s="33" customFormat="1">
      <c r="J27" s="33">
        <f>J26/J2</f>
        <v>0.78611111111111109</v>
      </c>
      <c r="K27" s="33">
        <f>K26/K2</f>
        <v>0.75544217687074833</v>
      </c>
      <c r="L27" s="33">
        <f>L26/L2</f>
        <v>0.66700680272108848</v>
      </c>
      <c r="N27" s="33">
        <f>N26/N2</f>
        <v>0.75297619047619058</v>
      </c>
      <c r="O27" s="33">
        <f>O26/O2</f>
        <v>0.7857142857142857</v>
      </c>
      <c r="P27" s="33">
        <f>P26/P2</f>
        <v>0.95714285714285707</v>
      </c>
      <c r="Q27" s="33">
        <f>Q26/Q2</f>
        <v>0.68888888888888888</v>
      </c>
      <c r="R27" s="33">
        <f>R26/R2</f>
        <v>0.96825396825396826</v>
      </c>
      <c r="T27" s="33">
        <f t="shared" ref="T27:V27" si="14">T26/T2</f>
        <v>0.81904761904761902</v>
      </c>
      <c r="U27" s="33">
        <f t="shared" si="14"/>
        <v>0.88888888888888884</v>
      </c>
      <c r="V27" s="33">
        <f t="shared" si="14"/>
        <v>0.69841269841269848</v>
      </c>
      <c r="W27" s="33" t="e">
        <f>W26/#REF!</f>
        <v>#REF!</v>
      </c>
      <c r="Y27" s="33">
        <f>Y26/Y2</f>
        <v>0.75714285714285723</v>
      </c>
      <c r="Z27" s="33">
        <f>Z26/Z2</f>
        <v>0.64444444444444438</v>
      </c>
      <c r="AA27" s="33">
        <f>AA26/AA2</f>
        <v>0.67999999999999994</v>
      </c>
      <c r="AC27" s="33" t="e">
        <f>AC26/AC2</f>
        <v>#DIV/0!</v>
      </c>
    </row>
    <row r="28" spans="1:29">
      <c r="A28" s="31"/>
      <c r="B28" s="31"/>
    </row>
    <row r="29" spans="1:29">
      <c r="A29" s="31"/>
      <c r="B29" s="31"/>
    </row>
    <row r="30" spans="1:29">
      <c r="A30" s="31"/>
      <c r="B30" s="3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6"/>
  <sheetViews>
    <sheetView workbookViewId="0">
      <selection activeCell="J18" sqref="J18"/>
    </sheetView>
  </sheetViews>
  <sheetFormatPr defaultRowHeight="12.75"/>
  <cols>
    <col min="1" max="1" width="10.85546875" bestFit="1" customWidth="1"/>
    <col min="2" max="2" width="9.5703125" customWidth="1"/>
    <col min="3" max="3" width="5.5703125" bestFit="1" customWidth="1"/>
    <col min="4" max="4" width="8" bestFit="1" customWidth="1"/>
    <col min="5" max="5" width="8.85546875" bestFit="1" customWidth="1"/>
    <col min="6" max="6" width="3.140625" customWidth="1"/>
    <col min="7" max="12" width="8.5703125" style="12" customWidth="1"/>
    <col min="13" max="13" width="2.5703125" customWidth="1"/>
    <col min="14" max="18" width="8.7109375" customWidth="1"/>
  </cols>
  <sheetData>
    <row r="1" spans="1:18" ht="18">
      <c r="A1" s="3" t="s">
        <v>18</v>
      </c>
      <c r="K1" s="37" t="s">
        <v>113</v>
      </c>
      <c r="N1" t="s">
        <v>23</v>
      </c>
    </row>
    <row r="2" spans="1:18">
      <c r="A2" s="2"/>
      <c r="B2" s="2"/>
      <c r="C2" s="2">
        <f>SUM(G2:K2)</f>
        <v>40</v>
      </c>
      <c r="D2" s="2"/>
      <c r="E2" s="50">
        <v>1</v>
      </c>
      <c r="G2" s="12">
        <v>10</v>
      </c>
      <c r="H2" s="12">
        <v>10</v>
      </c>
      <c r="I2" s="12">
        <v>10</v>
      </c>
      <c r="J2" s="12">
        <v>10</v>
      </c>
    </row>
    <row r="3" spans="1:18">
      <c r="A3" s="4" t="s">
        <v>0</v>
      </c>
      <c r="B3" s="4" t="s">
        <v>1</v>
      </c>
      <c r="C3" s="4" t="s">
        <v>3</v>
      </c>
      <c r="D3" s="4" t="s">
        <v>4</v>
      </c>
      <c r="E3" s="4" t="s">
        <v>143</v>
      </c>
      <c r="G3" s="14" t="s">
        <v>19</v>
      </c>
      <c r="H3" s="14" t="s">
        <v>20</v>
      </c>
      <c r="I3" s="14" t="s">
        <v>21</v>
      </c>
      <c r="J3" s="14" t="s">
        <v>22</v>
      </c>
      <c r="K3" s="14" t="s">
        <v>31</v>
      </c>
      <c r="L3" s="14" t="s">
        <v>41</v>
      </c>
      <c r="N3" s="14" t="s">
        <v>19</v>
      </c>
      <c r="O3" s="14" t="s">
        <v>20</v>
      </c>
      <c r="P3" s="14" t="s">
        <v>21</v>
      </c>
      <c r="Q3" s="14" t="s">
        <v>22</v>
      </c>
      <c r="R3" s="14" t="s">
        <v>31</v>
      </c>
    </row>
    <row r="4" spans="1:18">
      <c r="A4" t="s">
        <v>144</v>
      </c>
      <c r="B4" t="s">
        <v>145</v>
      </c>
      <c r="C4" s="2">
        <f>SUM(G4:L4)</f>
        <v>36.5</v>
      </c>
      <c r="D4" s="6">
        <f>C4/$C$2</f>
        <v>0.91249999999999998</v>
      </c>
      <c r="E4" s="6">
        <f>D4/MAX($D$4:$D$24)*$E$2</f>
        <v>0.91249999999999998</v>
      </c>
      <c r="G4" s="12">
        <v>9</v>
      </c>
      <c r="H4" s="12">
        <v>9</v>
      </c>
      <c r="I4" s="12">
        <v>9</v>
      </c>
      <c r="J4" s="12">
        <v>9.5</v>
      </c>
    </row>
    <row r="5" spans="1:18">
      <c r="A5" t="s">
        <v>181</v>
      </c>
      <c r="B5" t="s">
        <v>182</v>
      </c>
      <c r="C5" s="63">
        <f>SUM(G5:L5)</f>
        <v>36</v>
      </c>
      <c r="D5" s="6">
        <f>C5/$C$2</f>
        <v>0.9</v>
      </c>
      <c r="E5" s="6">
        <f>D5/MAX($D$4:$D$24)*$E$2</f>
        <v>0.9</v>
      </c>
      <c r="G5" s="12">
        <v>9</v>
      </c>
      <c r="H5" s="12">
        <v>9</v>
      </c>
      <c r="I5" s="12">
        <v>9</v>
      </c>
      <c r="J5" s="12">
        <v>9</v>
      </c>
    </row>
    <row r="6" spans="1:18">
      <c r="A6" t="s">
        <v>146</v>
      </c>
      <c r="B6" t="s">
        <v>147</v>
      </c>
      <c r="C6" s="63">
        <f t="shared" ref="C6:C13" si="0">SUM(G6:L6)</f>
        <v>37.5</v>
      </c>
      <c r="D6" s="6">
        <f t="shared" ref="D6:D13" si="1">C6/$C$2</f>
        <v>0.9375</v>
      </c>
      <c r="E6" s="6">
        <f t="shared" ref="E6:E13" si="2">D6/MAX($D$4:$D$24)*$E$2</f>
        <v>0.9375</v>
      </c>
      <c r="G6" s="12">
        <v>8.5</v>
      </c>
      <c r="H6" s="12">
        <v>10</v>
      </c>
      <c r="I6" s="12">
        <v>9.5</v>
      </c>
      <c r="J6" s="12">
        <v>9.5</v>
      </c>
    </row>
    <row r="7" spans="1:18">
      <c r="A7" t="s">
        <v>148</v>
      </c>
      <c r="B7" t="s">
        <v>149</v>
      </c>
      <c r="C7" s="63">
        <f t="shared" si="0"/>
        <v>31</v>
      </c>
      <c r="D7" s="6">
        <f t="shared" si="1"/>
        <v>0.77500000000000002</v>
      </c>
      <c r="E7" s="6">
        <f t="shared" si="2"/>
        <v>0.77500000000000002</v>
      </c>
      <c r="G7" s="12">
        <v>8</v>
      </c>
      <c r="H7" s="12">
        <v>7</v>
      </c>
      <c r="I7" s="12">
        <v>9</v>
      </c>
      <c r="J7" s="12">
        <v>7</v>
      </c>
    </row>
    <row r="8" spans="1:18">
      <c r="A8" t="s">
        <v>150</v>
      </c>
      <c r="B8" t="s">
        <v>151</v>
      </c>
      <c r="C8" s="63">
        <f t="shared" si="0"/>
        <v>20</v>
      </c>
      <c r="D8" s="6">
        <f t="shared" si="1"/>
        <v>0.5</v>
      </c>
      <c r="E8" s="6">
        <f t="shared" si="2"/>
        <v>0.5</v>
      </c>
      <c r="G8" s="12">
        <v>7</v>
      </c>
      <c r="H8" s="12">
        <v>7</v>
      </c>
      <c r="I8" s="12">
        <v>6</v>
      </c>
      <c r="J8" s="12">
        <v>6</v>
      </c>
      <c r="L8" s="12">
        <v>-6</v>
      </c>
    </row>
    <row r="9" spans="1:18">
      <c r="A9" t="s">
        <v>152</v>
      </c>
      <c r="B9" t="s">
        <v>153</v>
      </c>
      <c r="C9" s="63">
        <f t="shared" si="0"/>
        <v>20</v>
      </c>
      <c r="D9" s="6">
        <f t="shared" si="1"/>
        <v>0.5</v>
      </c>
      <c r="E9" s="6">
        <f t="shared" si="2"/>
        <v>0.5</v>
      </c>
      <c r="G9" s="12">
        <v>6</v>
      </c>
      <c r="H9" s="12">
        <v>5</v>
      </c>
      <c r="I9" s="12">
        <v>4</v>
      </c>
      <c r="J9" s="12">
        <v>5</v>
      </c>
    </row>
    <row r="10" spans="1:18">
      <c r="A10" t="s">
        <v>154</v>
      </c>
      <c r="B10" t="s">
        <v>155</v>
      </c>
      <c r="C10" s="63">
        <f t="shared" si="0"/>
        <v>40</v>
      </c>
      <c r="D10" s="6">
        <f t="shared" si="1"/>
        <v>1</v>
      </c>
      <c r="E10" s="6">
        <f t="shared" si="2"/>
        <v>1</v>
      </c>
      <c r="G10" s="12">
        <v>10</v>
      </c>
      <c r="H10" s="12">
        <v>10</v>
      </c>
      <c r="I10" s="12">
        <v>10</v>
      </c>
      <c r="J10" s="12">
        <v>10</v>
      </c>
    </row>
    <row r="11" spans="1:18">
      <c r="A11" t="s">
        <v>156</v>
      </c>
      <c r="B11" t="s">
        <v>57</v>
      </c>
      <c r="C11" s="63">
        <f t="shared" si="0"/>
        <v>28</v>
      </c>
      <c r="D11" s="6">
        <f t="shared" si="1"/>
        <v>0.7</v>
      </c>
      <c r="E11" s="6">
        <f t="shared" si="2"/>
        <v>0.7</v>
      </c>
      <c r="G11" s="12">
        <v>7</v>
      </c>
      <c r="H11" s="12">
        <v>8</v>
      </c>
      <c r="I11" s="12">
        <v>5</v>
      </c>
      <c r="J11" s="12">
        <v>8</v>
      </c>
    </row>
    <row r="12" spans="1:18">
      <c r="A12" t="s">
        <v>157</v>
      </c>
      <c r="B12" t="s">
        <v>158</v>
      </c>
      <c r="C12" s="63">
        <f t="shared" si="0"/>
        <v>29</v>
      </c>
      <c r="D12" s="6">
        <f t="shared" si="1"/>
        <v>0.72499999999999998</v>
      </c>
      <c r="E12" s="6">
        <f t="shared" si="2"/>
        <v>0.72499999999999998</v>
      </c>
      <c r="G12" s="12">
        <v>9</v>
      </c>
      <c r="H12" s="12">
        <v>7</v>
      </c>
      <c r="I12" s="12">
        <v>7</v>
      </c>
      <c r="J12" s="12">
        <v>6</v>
      </c>
    </row>
    <row r="13" spans="1:18">
      <c r="A13" t="s">
        <v>159</v>
      </c>
      <c r="B13" t="s">
        <v>160</v>
      </c>
      <c r="C13" s="63">
        <f t="shared" si="0"/>
        <v>37</v>
      </c>
      <c r="D13" s="6">
        <f t="shared" si="1"/>
        <v>0.92500000000000004</v>
      </c>
      <c r="E13" s="6">
        <f t="shared" si="2"/>
        <v>0.92500000000000004</v>
      </c>
      <c r="G13" s="12">
        <v>10</v>
      </c>
      <c r="H13" s="12">
        <v>10</v>
      </c>
      <c r="I13" s="12">
        <v>10</v>
      </c>
      <c r="J13" s="12">
        <v>7</v>
      </c>
    </row>
    <row r="14" spans="1:18" s="16" customFormat="1">
      <c r="A14" t="s">
        <v>161</v>
      </c>
      <c r="B14" t="s">
        <v>131</v>
      </c>
      <c r="C14" s="2">
        <f t="shared" ref="C14:C24" si="3">SUM(G14:L14)</f>
        <v>26</v>
      </c>
      <c r="D14" s="6">
        <f t="shared" ref="D14:D24" si="4">C14/$C$2</f>
        <v>0.65</v>
      </c>
      <c r="E14" s="6">
        <f t="shared" ref="E14:E24" si="5">D14/MAX($D$4:$D$24)*$E$2</f>
        <v>0.65</v>
      </c>
      <c r="G14" s="23">
        <v>8</v>
      </c>
      <c r="H14" s="23">
        <v>7</v>
      </c>
      <c r="I14" s="23">
        <v>7</v>
      </c>
      <c r="J14" s="23">
        <v>7</v>
      </c>
      <c r="K14" s="23"/>
      <c r="L14" s="23">
        <v>-3</v>
      </c>
    </row>
    <row r="15" spans="1:18" s="16" customFormat="1">
      <c r="A15" t="s">
        <v>162</v>
      </c>
      <c r="B15" t="s">
        <v>163</v>
      </c>
      <c r="C15" s="2">
        <f t="shared" si="3"/>
        <v>29.5</v>
      </c>
      <c r="D15" s="6">
        <f t="shared" si="4"/>
        <v>0.73750000000000004</v>
      </c>
      <c r="E15" s="6">
        <f t="shared" si="5"/>
        <v>0.73750000000000004</v>
      </c>
      <c r="G15" s="70">
        <v>8.5</v>
      </c>
      <c r="H15" s="23">
        <v>8</v>
      </c>
      <c r="I15" s="23">
        <v>6</v>
      </c>
      <c r="J15" s="23">
        <v>7</v>
      </c>
      <c r="K15" s="23"/>
      <c r="L15" s="23"/>
    </row>
    <row r="16" spans="1:18" s="16" customFormat="1">
      <c r="A16" t="s">
        <v>164</v>
      </c>
      <c r="B16" t="s">
        <v>165</v>
      </c>
      <c r="C16" s="2">
        <f t="shared" si="3"/>
        <v>29</v>
      </c>
      <c r="D16" s="6">
        <f t="shared" si="4"/>
        <v>0.72499999999999998</v>
      </c>
      <c r="E16" s="6">
        <f t="shared" si="5"/>
        <v>0.72499999999999998</v>
      </c>
      <c r="G16" s="70">
        <v>9</v>
      </c>
      <c r="H16" s="23">
        <v>8</v>
      </c>
      <c r="I16" s="23">
        <v>6</v>
      </c>
      <c r="J16" s="23">
        <v>6</v>
      </c>
      <c r="K16" s="23"/>
      <c r="L16" s="23"/>
    </row>
    <row r="17" spans="1:12" s="16" customFormat="1">
      <c r="A17" t="s">
        <v>166</v>
      </c>
      <c r="B17" t="s">
        <v>167</v>
      </c>
      <c r="C17" s="2">
        <f t="shared" si="3"/>
        <v>23</v>
      </c>
      <c r="D17" s="6">
        <f t="shared" si="4"/>
        <v>0.57499999999999996</v>
      </c>
      <c r="E17" s="6">
        <f t="shared" si="5"/>
        <v>0.57499999999999996</v>
      </c>
      <c r="G17" s="70">
        <v>7</v>
      </c>
      <c r="H17" s="23">
        <v>5</v>
      </c>
      <c r="I17" s="23">
        <v>7</v>
      </c>
      <c r="J17" s="23">
        <v>4</v>
      </c>
      <c r="K17" s="23"/>
      <c r="L17" s="23"/>
    </row>
    <row r="18" spans="1:12" s="16" customFormat="1">
      <c r="A18" t="s">
        <v>168</v>
      </c>
      <c r="B18" t="s">
        <v>169</v>
      </c>
      <c r="C18" s="2">
        <f t="shared" si="3"/>
        <v>0</v>
      </c>
      <c r="D18" s="6">
        <f t="shared" si="4"/>
        <v>0</v>
      </c>
      <c r="E18" s="6">
        <f t="shared" si="5"/>
        <v>0</v>
      </c>
      <c r="G18" s="70" t="s">
        <v>199</v>
      </c>
      <c r="H18" s="23"/>
      <c r="I18" s="23"/>
      <c r="J18" s="23"/>
      <c r="K18" s="23"/>
      <c r="L18" s="23"/>
    </row>
    <row r="19" spans="1:12">
      <c r="A19" t="s">
        <v>170</v>
      </c>
      <c r="B19" t="s">
        <v>171</v>
      </c>
      <c r="C19">
        <f t="shared" si="3"/>
        <v>0</v>
      </c>
      <c r="D19" s="38">
        <f t="shared" si="4"/>
        <v>0</v>
      </c>
      <c r="E19" s="6">
        <f t="shared" si="5"/>
        <v>0</v>
      </c>
      <c r="G19"/>
      <c r="H19"/>
      <c r="I19"/>
      <c r="J19"/>
      <c r="K19"/>
      <c r="L19"/>
    </row>
    <row r="20" spans="1:12" s="16" customFormat="1">
      <c r="A20" t="s">
        <v>172</v>
      </c>
      <c r="B20" t="s">
        <v>173</v>
      </c>
      <c r="C20" s="2">
        <f t="shared" si="3"/>
        <v>27.5</v>
      </c>
      <c r="D20" s="6">
        <f t="shared" si="4"/>
        <v>0.6875</v>
      </c>
      <c r="E20" s="6">
        <f t="shared" si="5"/>
        <v>0.6875</v>
      </c>
      <c r="G20" s="70">
        <v>8</v>
      </c>
      <c r="H20" s="23">
        <v>5</v>
      </c>
      <c r="I20" s="23">
        <v>9.5</v>
      </c>
      <c r="J20" s="23">
        <v>5</v>
      </c>
      <c r="K20" s="23"/>
      <c r="L20" s="23"/>
    </row>
    <row r="21" spans="1:12" s="16" customFormat="1">
      <c r="A21" t="s">
        <v>174</v>
      </c>
      <c r="B21" t="s">
        <v>175</v>
      </c>
      <c r="C21" s="2">
        <f t="shared" si="3"/>
        <v>38.5</v>
      </c>
      <c r="D21" s="6">
        <f t="shared" si="4"/>
        <v>0.96250000000000002</v>
      </c>
      <c r="E21" s="6">
        <f t="shared" si="5"/>
        <v>0.96250000000000002</v>
      </c>
      <c r="G21" s="23">
        <v>10</v>
      </c>
      <c r="H21" s="23">
        <v>9.5</v>
      </c>
      <c r="I21" s="23">
        <v>10</v>
      </c>
      <c r="J21" s="23">
        <v>9</v>
      </c>
      <c r="K21" s="23"/>
      <c r="L21" s="23"/>
    </row>
    <row r="22" spans="1:12" s="16" customFormat="1">
      <c r="A22" t="s">
        <v>176</v>
      </c>
      <c r="B22" t="s">
        <v>177</v>
      </c>
      <c r="C22" s="2">
        <f t="shared" si="3"/>
        <v>34.5</v>
      </c>
      <c r="D22" s="6">
        <f t="shared" si="4"/>
        <v>0.86250000000000004</v>
      </c>
      <c r="E22" s="6">
        <f t="shared" si="5"/>
        <v>0.86250000000000004</v>
      </c>
      <c r="G22" s="23">
        <v>9.5</v>
      </c>
      <c r="H22" s="23">
        <v>9.5</v>
      </c>
      <c r="I22" s="23">
        <v>9.5</v>
      </c>
      <c r="J22" s="23">
        <v>6</v>
      </c>
      <c r="K22" s="23"/>
      <c r="L22" s="23"/>
    </row>
    <row r="23" spans="1:12" s="16" customFormat="1">
      <c r="A23" t="s">
        <v>176</v>
      </c>
      <c r="B23" t="s">
        <v>178</v>
      </c>
      <c r="C23" s="2">
        <f t="shared" si="3"/>
        <v>36</v>
      </c>
      <c r="D23" s="6">
        <f t="shared" si="4"/>
        <v>0.9</v>
      </c>
      <c r="E23" s="6">
        <f t="shared" si="5"/>
        <v>0.9</v>
      </c>
      <c r="G23" s="23">
        <v>10</v>
      </c>
      <c r="H23" s="23">
        <v>8.5</v>
      </c>
      <c r="I23" s="23">
        <v>9</v>
      </c>
      <c r="J23" s="23">
        <v>9.5</v>
      </c>
      <c r="K23" s="23"/>
      <c r="L23" s="23">
        <v>-1</v>
      </c>
    </row>
    <row r="24" spans="1:12" s="16" customFormat="1">
      <c r="A24" t="s">
        <v>179</v>
      </c>
      <c r="B24" t="s">
        <v>180</v>
      </c>
      <c r="C24" s="2">
        <f t="shared" si="3"/>
        <v>38.5</v>
      </c>
      <c r="D24" s="6">
        <f t="shared" si="4"/>
        <v>0.96250000000000002</v>
      </c>
      <c r="E24" s="6">
        <f t="shared" si="5"/>
        <v>0.96250000000000002</v>
      </c>
      <c r="G24" s="70">
        <v>10</v>
      </c>
      <c r="H24" s="23">
        <v>9.5</v>
      </c>
      <c r="I24" s="23">
        <v>9.5</v>
      </c>
      <c r="J24" s="23">
        <v>9.5</v>
      </c>
      <c r="K24" s="23"/>
      <c r="L24" s="23"/>
    </row>
    <row r="25" spans="1:12">
      <c r="A25" s="1"/>
      <c r="B25" s="1"/>
    </row>
    <row r="26" spans="1:12">
      <c r="A26" s="1"/>
      <c r="B26" s="1"/>
    </row>
    <row r="27" spans="1:12">
      <c r="A27" s="1"/>
      <c r="B27" s="1"/>
    </row>
    <row r="28" spans="1:12">
      <c r="A28" s="1"/>
      <c r="B28" s="1"/>
    </row>
    <row r="29" spans="1:12">
      <c r="A29" s="1"/>
      <c r="B29" s="1"/>
    </row>
    <row r="30" spans="1:12">
      <c r="A30" s="1"/>
      <c r="B30" s="1"/>
    </row>
    <row r="31" spans="1:12">
      <c r="A31" s="1"/>
      <c r="B31" s="1"/>
    </row>
    <row r="32" spans="1:1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</sheetData>
  <phoneticPr fontId="6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I24"/>
  <sheetViews>
    <sheetView workbookViewId="0">
      <selection activeCell="I25" sqref="I25"/>
    </sheetView>
  </sheetViews>
  <sheetFormatPr defaultRowHeight="12.75"/>
  <cols>
    <col min="6" max="9" width="3.28515625" bestFit="1" customWidth="1"/>
  </cols>
  <sheetData>
    <row r="2" spans="1:9" s="66" customFormat="1" ht="35.25">
      <c r="F2" s="65">
        <v>40191</v>
      </c>
      <c r="G2" s="65">
        <v>40197</v>
      </c>
      <c r="H2" s="65">
        <v>40204</v>
      </c>
      <c r="I2" s="65">
        <v>40219</v>
      </c>
    </row>
    <row r="3" spans="1:9">
      <c r="A3" t="s">
        <v>98</v>
      </c>
      <c r="B3" s="4" t="s">
        <v>0</v>
      </c>
      <c r="C3" s="4" t="s">
        <v>1</v>
      </c>
    </row>
    <row r="4" spans="1:9">
      <c r="A4">
        <v>1</v>
      </c>
      <c r="B4" t="s">
        <v>144</v>
      </c>
      <c r="C4" t="s">
        <v>145</v>
      </c>
      <c r="F4">
        <v>1</v>
      </c>
      <c r="G4">
        <v>1</v>
      </c>
      <c r="H4">
        <v>1</v>
      </c>
      <c r="I4">
        <v>1</v>
      </c>
    </row>
    <row r="5" spans="1:9">
      <c r="A5">
        <v>1</v>
      </c>
      <c r="B5" t="s">
        <v>181</v>
      </c>
      <c r="C5" t="s">
        <v>182</v>
      </c>
      <c r="F5">
        <v>1</v>
      </c>
      <c r="G5">
        <v>1</v>
      </c>
      <c r="H5">
        <v>1</v>
      </c>
      <c r="I5">
        <v>1</v>
      </c>
    </row>
    <row r="6" spans="1:9">
      <c r="A6" s="24">
        <v>1</v>
      </c>
      <c r="B6" t="s">
        <v>146</v>
      </c>
      <c r="C6" t="s">
        <v>147</v>
      </c>
      <c r="F6">
        <v>1</v>
      </c>
      <c r="G6">
        <v>1</v>
      </c>
      <c r="H6">
        <v>1</v>
      </c>
      <c r="I6">
        <v>1</v>
      </c>
    </row>
    <row r="7" spans="1:9">
      <c r="A7">
        <v>1</v>
      </c>
      <c r="B7" t="s">
        <v>148</v>
      </c>
      <c r="C7" t="s">
        <v>149</v>
      </c>
      <c r="F7">
        <v>1</v>
      </c>
      <c r="G7">
        <v>1</v>
      </c>
      <c r="H7">
        <v>1</v>
      </c>
      <c r="I7">
        <v>1</v>
      </c>
    </row>
    <row r="8" spans="1:9">
      <c r="A8">
        <v>1</v>
      </c>
      <c r="B8" t="s">
        <v>150</v>
      </c>
      <c r="C8" t="s">
        <v>151</v>
      </c>
      <c r="F8">
        <v>1</v>
      </c>
      <c r="G8">
        <v>1</v>
      </c>
      <c r="H8">
        <v>1</v>
      </c>
      <c r="I8">
        <v>1</v>
      </c>
    </row>
    <row r="9" spans="1:9">
      <c r="A9">
        <v>1</v>
      </c>
      <c r="B9" t="s">
        <v>152</v>
      </c>
      <c r="C9" t="s">
        <v>153</v>
      </c>
      <c r="F9">
        <v>1</v>
      </c>
      <c r="G9">
        <v>1</v>
      </c>
      <c r="H9">
        <v>1</v>
      </c>
      <c r="I9">
        <v>1</v>
      </c>
    </row>
    <row r="10" spans="1:9">
      <c r="A10">
        <v>1</v>
      </c>
      <c r="B10" t="s">
        <v>154</v>
      </c>
      <c r="C10" t="s">
        <v>155</v>
      </c>
      <c r="F10">
        <v>1</v>
      </c>
      <c r="H10">
        <v>1</v>
      </c>
      <c r="I10">
        <v>1</v>
      </c>
    </row>
    <row r="11" spans="1:9">
      <c r="A11">
        <v>1</v>
      </c>
      <c r="B11" t="s">
        <v>156</v>
      </c>
      <c r="C11" t="s">
        <v>57</v>
      </c>
      <c r="F11">
        <v>1</v>
      </c>
      <c r="G11">
        <v>1</v>
      </c>
      <c r="H11">
        <v>1</v>
      </c>
      <c r="I11">
        <v>1</v>
      </c>
    </row>
    <row r="12" spans="1:9">
      <c r="A12">
        <v>1</v>
      </c>
      <c r="B12" t="s">
        <v>157</v>
      </c>
      <c r="C12" t="s">
        <v>158</v>
      </c>
      <c r="F12">
        <v>1</v>
      </c>
      <c r="G12">
        <v>1</v>
      </c>
      <c r="H12">
        <v>1</v>
      </c>
      <c r="I12">
        <v>1</v>
      </c>
    </row>
    <row r="13" spans="1:9">
      <c r="A13">
        <v>1</v>
      </c>
      <c r="B13" t="s">
        <v>159</v>
      </c>
      <c r="C13" t="s">
        <v>160</v>
      </c>
      <c r="F13">
        <v>1</v>
      </c>
      <c r="G13">
        <v>1</v>
      </c>
      <c r="H13">
        <v>1</v>
      </c>
      <c r="I13">
        <v>1</v>
      </c>
    </row>
    <row r="14" spans="1:9">
      <c r="A14">
        <v>1</v>
      </c>
      <c r="B14" t="s">
        <v>161</v>
      </c>
      <c r="C14" t="s">
        <v>131</v>
      </c>
      <c r="F14">
        <v>1</v>
      </c>
      <c r="G14">
        <v>1</v>
      </c>
      <c r="H14">
        <v>1</v>
      </c>
      <c r="I14">
        <v>1</v>
      </c>
    </row>
    <row r="15" spans="1:9">
      <c r="A15">
        <v>1</v>
      </c>
      <c r="B15" t="s">
        <v>162</v>
      </c>
      <c r="C15" t="s">
        <v>163</v>
      </c>
      <c r="F15">
        <v>1</v>
      </c>
      <c r="G15">
        <v>1</v>
      </c>
      <c r="H15">
        <v>1</v>
      </c>
      <c r="I15">
        <v>1</v>
      </c>
    </row>
    <row r="16" spans="1:9">
      <c r="A16">
        <v>1</v>
      </c>
      <c r="B16" t="s">
        <v>164</v>
      </c>
      <c r="C16" t="s">
        <v>165</v>
      </c>
      <c r="F16">
        <v>1</v>
      </c>
      <c r="G16">
        <v>1</v>
      </c>
      <c r="H16">
        <v>1</v>
      </c>
      <c r="I16">
        <v>1</v>
      </c>
    </row>
    <row r="17" spans="1:9">
      <c r="A17">
        <v>1</v>
      </c>
      <c r="B17" t="s">
        <v>166</v>
      </c>
      <c r="C17" t="s">
        <v>167</v>
      </c>
      <c r="F17">
        <v>1</v>
      </c>
      <c r="G17">
        <v>1</v>
      </c>
      <c r="H17">
        <v>1</v>
      </c>
      <c r="I17">
        <v>1</v>
      </c>
    </row>
    <row r="18" spans="1:9">
      <c r="A18">
        <v>1</v>
      </c>
      <c r="B18" t="s">
        <v>168</v>
      </c>
      <c r="C18" t="s">
        <v>169</v>
      </c>
      <c r="F18">
        <v>1</v>
      </c>
      <c r="H18">
        <v>1</v>
      </c>
      <c r="I18">
        <v>1</v>
      </c>
    </row>
    <row r="19" spans="1:9">
      <c r="A19">
        <v>1</v>
      </c>
      <c r="B19" t="s">
        <v>170</v>
      </c>
      <c r="C19" t="s">
        <v>171</v>
      </c>
      <c r="F19">
        <v>1</v>
      </c>
      <c r="G19">
        <v>1</v>
      </c>
      <c r="H19">
        <v>1</v>
      </c>
      <c r="I19">
        <v>1</v>
      </c>
    </row>
    <row r="20" spans="1:9">
      <c r="A20">
        <v>1</v>
      </c>
      <c r="B20" t="s">
        <v>172</v>
      </c>
      <c r="C20" t="s">
        <v>173</v>
      </c>
      <c r="F20">
        <v>1</v>
      </c>
      <c r="G20">
        <v>1</v>
      </c>
      <c r="H20">
        <v>1</v>
      </c>
      <c r="I20">
        <v>1</v>
      </c>
    </row>
    <row r="21" spans="1:9">
      <c r="A21">
        <v>1</v>
      </c>
      <c r="B21" t="s">
        <v>174</v>
      </c>
      <c r="C21" t="s">
        <v>175</v>
      </c>
      <c r="F21">
        <v>1</v>
      </c>
      <c r="G21">
        <v>1</v>
      </c>
      <c r="H21">
        <v>1</v>
      </c>
      <c r="I21">
        <v>1</v>
      </c>
    </row>
    <row r="22" spans="1:9">
      <c r="A22">
        <v>1</v>
      </c>
      <c r="B22" t="s">
        <v>176</v>
      </c>
      <c r="C22" t="s">
        <v>177</v>
      </c>
      <c r="F22">
        <v>1</v>
      </c>
      <c r="G22">
        <v>1</v>
      </c>
      <c r="H22">
        <v>1</v>
      </c>
      <c r="I22">
        <v>1</v>
      </c>
    </row>
    <row r="23" spans="1:9">
      <c r="A23">
        <v>1</v>
      </c>
      <c r="B23" t="s">
        <v>176</v>
      </c>
      <c r="C23" t="s">
        <v>178</v>
      </c>
      <c r="F23">
        <v>1</v>
      </c>
      <c r="G23">
        <v>1</v>
      </c>
      <c r="H23">
        <v>1</v>
      </c>
      <c r="I23">
        <v>1</v>
      </c>
    </row>
    <row r="24" spans="1:9">
      <c r="A24">
        <v>1</v>
      </c>
      <c r="B24" t="s">
        <v>179</v>
      </c>
      <c r="C24" t="s">
        <v>180</v>
      </c>
      <c r="F24">
        <v>1</v>
      </c>
      <c r="G24">
        <v>1</v>
      </c>
      <c r="H24">
        <v>1</v>
      </c>
      <c r="I2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4"/>
  <sheetViews>
    <sheetView workbookViewId="0">
      <selection activeCell="F17" sqref="F17"/>
    </sheetView>
  </sheetViews>
  <sheetFormatPr defaultRowHeight="12.75"/>
  <cols>
    <col min="6" max="6" width="9.140625" style="12"/>
    <col min="16" max="16" width="9.140625" style="39"/>
    <col min="19" max="21" width="9.140625" style="39"/>
  </cols>
  <sheetData>
    <row r="1" spans="1:9">
      <c r="A1" t="s">
        <v>0</v>
      </c>
      <c r="B1" t="s">
        <v>1</v>
      </c>
      <c r="D1" t="s">
        <v>3</v>
      </c>
      <c r="E1" t="s">
        <v>15</v>
      </c>
      <c r="F1" s="12" t="s">
        <v>40</v>
      </c>
      <c r="G1" t="s">
        <v>13</v>
      </c>
      <c r="H1" t="s">
        <v>102</v>
      </c>
      <c r="I1" t="s">
        <v>18</v>
      </c>
    </row>
    <row r="2" spans="1:9">
      <c r="A2" t="s">
        <v>96</v>
      </c>
      <c r="B2" t="s">
        <v>97</v>
      </c>
      <c r="D2" s="39">
        <v>0.98230992320562871</v>
      </c>
      <c r="E2">
        <v>1</v>
      </c>
      <c r="F2" s="12" t="s">
        <v>106</v>
      </c>
      <c r="G2" s="39">
        <v>0.97546012269938653</v>
      </c>
      <c r="H2" s="39">
        <v>0.98031468531468535</v>
      </c>
      <c r="I2" s="39">
        <v>1</v>
      </c>
    </row>
    <row r="3" spans="1:9">
      <c r="A3" s="71" t="s">
        <v>174</v>
      </c>
      <c r="B3" s="71" t="s">
        <v>175</v>
      </c>
      <c r="C3" s="71"/>
      <c r="D3" s="72">
        <v>0.95512955032119917</v>
      </c>
      <c r="E3" s="71">
        <v>1</v>
      </c>
      <c r="F3" s="77" t="s">
        <v>106</v>
      </c>
      <c r="G3" s="72">
        <v>0.97</v>
      </c>
      <c r="H3" s="72">
        <v>0.93657387580299778</v>
      </c>
      <c r="I3" s="72">
        <v>0.96250000000000002</v>
      </c>
    </row>
    <row r="4" spans="1:9">
      <c r="A4" t="s">
        <v>54</v>
      </c>
      <c r="B4" t="s">
        <v>55</v>
      </c>
      <c r="D4" s="39">
        <v>0.95186194173924243</v>
      </c>
      <c r="E4">
        <v>2</v>
      </c>
      <c r="F4" s="12" t="s">
        <v>106</v>
      </c>
      <c r="G4" s="39">
        <v>0.94171779141104295</v>
      </c>
      <c r="H4" s="39">
        <v>0.93793706293706292</v>
      </c>
      <c r="I4" s="39">
        <v>1</v>
      </c>
    </row>
    <row r="5" spans="1:9">
      <c r="A5" t="s">
        <v>65</v>
      </c>
      <c r="B5" t="s">
        <v>66</v>
      </c>
      <c r="D5" s="39">
        <v>0.95111992148955338</v>
      </c>
      <c r="E5">
        <v>3</v>
      </c>
      <c r="F5" s="12" t="s">
        <v>106</v>
      </c>
      <c r="G5" s="39">
        <v>0.96932515337423308</v>
      </c>
      <c r="H5" s="39">
        <v>0.93972465034965036</v>
      </c>
      <c r="I5" s="39">
        <v>0.9375</v>
      </c>
    </row>
    <row r="6" spans="1:9">
      <c r="A6" s="71" t="s">
        <v>154</v>
      </c>
      <c r="B6" s="71" t="s">
        <v>155</v>
      </c>
      <c r="C6" s="71"/>
      <c r="D6" s="72">
        <v>0.94780669144981422</v>
      </c>
      <c r="E6" s="71">
        <v>2</v>
      </c>
      <c r="F6" s="77" t="s">
        <v>106</v>
      </c>
      <c r="G6" s="72">
        <v>0.91951672862453537</v>
      </c>
      <c r="H6" s="72">
        <v>0.95</v>
      </c>
      <c r="I6" s="72">
        <v>1</v>
      </c>
    </row>
    <row r="7" spans="1:9">
      <c r="A7" s="71" t="s">
        <v>179</v>
      </c>
      <c r="B7" s="71" t="s">
        <v>180</v>
      </c>
      <c r="C7" s="71"/>
      <c r="D7" s="72">
        <v>0.93435886342469143</v>
      </c>
      <c r="E7" s="71">
        <v>3</v>
      </c>
      <c r="F7" s="77" t="s">
        <v>106</v>
      </c>
      <c r="G7" s="72">
        <v>0.93394052044609677</v>
      </c>
      <c r="H7" s="72">
        <v>0.92070663811563169</v>
      </c>
      <c r="I7" s="72">
        <v>0.96250000000000002</v>
      </c>
    </row>
    <row r="8" spans="1:9">
      <c r="A8" t="s">
        <v>88</v>
      </c>
      <c r="B8" t="s">
        <v>89</v>
      </c>
      <c r="D8" s="39">
        <v>0.92997780900081528</v>
      </c>
      <c r="E8">
        <v>4</v>
      </c>
      <c r="F8" s="12" t="s">
        <v>106</v>
      </c>
      <c r="G8" s="39">
        <v>0.91717791411042948</v>
      </c>
      <c r="H8" s="39">
        <v>0.86401660839160843</v>
      </c>
      <c r="I8" s="39">
        <v>1.0874999999999999</v>
      </c>
    </row>
    <row r="9" spans="1:9">
      <c r="A9" t="s">
        <v>69</v>
      </c>
      <c r="B9" t="s">
        <v>70</v>
      </c>
      <c r="D9" s="39">
        <v>0.92705480715603428</v>
      </c>
      <c r="E9">
        <v>5</v>
      </c>
      <c r="F9" s="12" t="s">
        <v>106</v>
      </c>
      <c r="G9" s="39">
        <v>0.93558282208588961</v>
      </c>
      <c r="H9" s="39">
        <v>0.88830419580419573</v>
      </c>
      <c r="I9" s="39">
        <v>0.98750000000000004</v>
      </c>
    </row>
    <row r="10" spans="1:9">
      <c r="A10" s="71" t="s">
        <v>146</v>
      </c>
      <c r="B10" s="71" t="s">
        <v>147</v>
      </c>
      <c r="C10" s="71"/>
      <c r="D10" s="72">
        <v>0.90719709368507373</v>
      </c>
      <c r="E10" s="71">
        <v>4</v>
      </c>
      <c r="F10" s="77" t="s">
        <v>106</v>
      </c>
      <c r="G10" s="72">
        <v>0.91230483271375462</v>
      </c>
      <c r="H10" s="72">
        <v>0.88693790149892948</v>
      </c>
      <c r="I10" s="72">
        <v>0.9375</v>
      </c>
    </row>
    <row r="11" spans="1:9">
      <c r="A11" s="71" t="s">
        <v>176</v>
      </c>
      <c r="B11" s="71" t="s">
        <v>178</v>
      </c>
      <c r="C11" s="71"/>
      <c r="D11" s="72">
        <v>0.90123534703040065</v>
      </c>
      <c r="E11" s="71">
        <v>5</v>
      </c>
      <c r="F11" s="77" t="s">
        <v>106</v>
      </c>
      <c r="G11" s="72">
        <v>0.92672862453531601</v>
      </c>
      <c r="H11" s="72">
        <v>0.87635974304068531</v>
      </c>
      <c r="I11" s="72">
        <v>0.9</v>
      </c>
    </row>
    <row r="12" spans="1:9">
      <c r="A12" s="55" t="s">
        <v>58</v>
      </c>
      <c r="B12" s="55" t="s">
        <v>120</v>
      </c>
      <c r="C12" s="59"/>
      <c r="D12" s="64">
        <v>0.89946047024732079</v>
      </c>
      <c r="E12" s="57">
        <v>1</v>
      </c>
      <c r="F12" s="61" t="s">
        <v>106</v>
      </c>
      <c r="G12" s="64">
        <v>0.93788819875776397</v>
      </c>
      <c r="H12" s="64">
        <v>0.83576297686053791</v>
      </c>
      <c r="I12" s="64">
        <v>0.95</v>
      </c>
    </row>
    <row r="13" spans="1:9">
      <c r="A13" t="s">
        <v>56</v>
      </c>
      <c r="B13" t="s">
        <v>57</v>
      </c>
      <c r="D13" s="39">
        <v>0.89866561199536665</v>
      </c>
      <c r="E13">
        <v>6</v>
      </c>
      <c r="F13" s="12" t="s">
        <v>106</v>
      </c>
      <c r="G13" s="39">
        <v>0.81288343558282206</v>
      </c>
      <c r="H13" s="39">
        <v>0.90253059440559436</v>
      </c>
      <c r="I13" s="39">
        <v>1.0625</v>
      </c>
    </row>
    <row r="14" spans="1:9">
      <c r="A14" s="71" t="s">
        <v>159</v>
      </c>
      <c r="B14" s="71" t="s">
        <v>160</v>
      </c>
      <c r="C14" s="71"/>
      <c r="D14" s="72">
        <v>0.89767022758571291</v>
      </c>
      <c r="E14" s="71">
        <v>6</v>
      </c>
      <c r="F14" s="77" t="s">
        <v>106</v>
      </c>
      <c r="G14" s="72">
        <v>0.89066914498141259</v>
      </c>
      <c r="H14" s="72">
        <v>0.89100642398286944</v>
      </c>
      <c r="I14" s="72">
        <v>0.92500000000000004</v>
      </c>
    </row>
    <row r="15" spans="1:9">
      <c r="A15" s="71" t="s">
        <v>176</v>
      </c>
      <c r="B15" s="71" t="s">
        <v>177</v>
      </c>
      <c r="C15" s="71"/>
      <c r="D15" s="72">
        <v>0.8896155282074143</v>
      </c>
      <c r="E15" s="71">
        <v>7</v>
      </c>
      <c r="F15" s="77" t="s">
        <v>108</v>
      </c>
      <c r="G15" s="72">
        <v>0.90869888475836436</v>
      </c>
      <c r="H15" s="72">
        <v>0.88408993576017136</v>
      </c>
      <c r="I15" s="72">
        <v>0.86250000000000004</v>
      </c>
    </row>
    <row r="16" spans="1:9">
      <c r="A16" s="71" t="s">
        <v>144</v>
      </c>
      <c r="B16" s="71" t="s">
        <v>145</v>
      </c>
      <c r="C16" s="71"/>
      <c r="D16" s="72">
        <v>0.87665562436814903</v>
      </c>
      <c r="E16" s="71">
        <v>8</v>
      </c>
      <c r="F16" s="77" t="s">
        <v>108</v>
      </c>
      <c r="G16" s="72">
        <v>0.85821561338289953</v>
      </c>
      <c r="H16" s="72">
        <v>0.87717344753747317</v>
      </c>
      <c r="I16" s="72">
        <v>0.91249999999999998</v>
      </c>
    </row>
    <row r="17" spans="1:9">
      <c r="A17" t="s">
        <v>80</v>
      </c>
      <c r="B17" t="s">
        <v>81</v>
      </c>
      <c r="D17" s="39">
        <v>0.86999757604358829</v>
      </c>
      <c r="E17">
        <v>7</v>
      </c>
      <c r="F17" s="12" t="s">
        <v>108</v>
      </c>
      <c r="G17" s="39">
        <v>0.83435582822085885</v>
      </c>
      <c r="H17" s="39">
        <v>0.85313811188811184</v>
      </c>
      <c r="I17" s="73">
        <v>0.97499999999999998</v>
      </c>
    </row>
    <row r="18" spans="1:9">
      <c r="A18" t="s">
        <v>47</v>
      </c>
      <c r="B18" t="s">
        <v>48</v>
      </c>
      <c r="D18" s="39">
        <v>0.85291812175554516</v>
      </c>
      <c r="E18">
        <v>8</v>
      </c>
      <c r="F18" s="12" t="s">
        <v>108</v>
      </c>
      <c r="G18" s="39">
        <v>0.78527607361963192</v>
      </c>
      <c r="H18" s="39">
        <v>0.80326923076923085</v>
      </c>
      <c r="I18" s="73">
        <v>1.0874999999999999</v>
      </c>
    </row>
    <row r="19" spans="1:9">
      <c r="A19" t="s">
        <v>42</v>
      </c>
      <c r="B19" t="s">
        <v>43</v>
      </c>
      <c r="D19" s="39">
        <v>0.84778317388133351</v>
      </c>
      <c r="E19">
        <v>9</v>
      </c>
      <c r="F19" s="12" t="s">
        <v>107</v>
      </c>
      <c r="G19" s="39">
        <v>0.84662576687116564</v>
      </c>
      <c r="H19" s="39">
        <v>0.8353321678321679</v>
      </c>
      <c r="I19" s="39">
        <v>0.875</v>
      </c>
    </row>
    <row r="20" spans="1:9">
      <c r="A20" s="55" t="s">
        <v>127</v>
      </c>
      <c r="B20" s="55" t="s">
        <v>128</v>
      </c>
      <c r="C20" s="59"/>
      <c r="D20" s="64">
        <v>0.84339487347811848</v>
      </c>
      <c r="E20" s="57">
        <v>2</v>
      </c>
      <c r="F20" s="62" t="s">
        <v>107</v>
      </c>
      <c r="G20" s="64">
        <v>0.85403726708074534</v>
      </c>
      <c r="H20" s="64">
        <v>0.7981999166145507</v>
      </c>
      <c r="I20" s="64">
        <v>0.91249999999999998</v>
      </c>
    </row>
    <row r="21" spans="1:9">
      <c r="A21" s="55" t="s">
        <v>124</v>
      </c>
      <c r="B21" s="55" t="s">
        <v>125</v>
      </c>
      <c r="C21" s="55"/>
      <c r="D21" s="64">
        <v>0.84171881817958172</v>
      </c>
      <c r="E21" s="57">
        <v>3</v>
      </c>
      <c r="F21" s="62" t="s">
        <v>107</v>
      </c>
      <c r="G21" s="64">
        <v>0.8354037267080745</v>
      </c>
      <c r="H21" s="64">
        <v>0.78764331874087967</v>
      </c>
      <c r="I21" s="64">
        <v>0.96250000000000002</v>
      </c>
    </row>
    <row r="22" spans="1:9">
      <c r="A22" t="s">
        <v>42</v>
      </c>
      <c r="B22" t="s">
        <v>44</v>
      </c>
      <c r="D22" s="39">
        <v>0.83540066068900432</v>
      </c>
      <c r="E22">
        <v>10</v>
      </c>
      <c r="F22" s="12" t="s">
        <v>107</v>
      </c>
      <c r="G22" s="39">
        <v>0.8619631901840491</v>
      </c>
      <c r="H22" s="39">
        <v>0.85153846153846158</v>
      </c>
      <c r="I22" s="39">
        <v>0.75</v>
      </c>
    </row>
    <row r="23" spans="1:9">
      <c r="A23" s="55" t="s">
        <v>126</v>
      </c>
      <c r="B23" s="55" t="s">
        <v>2</v>
      </c>
      <c r="C23" s="60"/>
      <c r="D23" s="64">
        <v>0.82911593253374805</v>
      </c>
      <c r="E23" s="57">
        <v>4</v>
      </c>
      <c r="F23" s="62" t="s">
        <v>104</v>
      </c>
      <c r="G23" s="64">
        <v>0.89751552795031053</v>
      </c>
      <c r="H23" s="64">
        <v>0.80027430338405947</v>
      </c>
      <c r="I23" s="64">
        <v>0.75</v>
      </c>
    </row>
    <row r="24" spans="1:9">
      <c r="A24" s="55" t="s">
        <v>129</v>
      </c>
      <c r="B24" s="55" t="s">
        <v>130</v>
      </c>
      <c r="C24" s="59"/>
      <c r="D24" s="64">
        <v>0.81654283992194909</v>
      </c>
      <c r="E24" s="57">
        <v>5</v>
      </c>
      <c r="F24" s="62" t="s">
        <v>104</v>
      </c>
      <c r="G24" s="64">
        <v>0.75155279503105588</v>
      </c>
      <c r="H24" s="64">
        <v>0.80855430477381696</v>
      </c>
      <c r="I24" s="64">
        <v>0.96250000000000002</v>
      </c>
    </row>
    <row r="25" spans="1:9">
      <c r="A25" t="s">
        <v>82</v>
      </c>
      <c r="B25" t="s">
        <v>83</v>
      </c>
      <c r="D25" s="39">
        <v>0.80152549444420607</v>
      </c>
      <c r="E25">
        <v>11</v>
      </c>
      <c r="F25" s="12" t="s">
        <v>104</v>
      </c>
      <c r="G25" s="39">
        <v>0.8926380368098159</v>
      </c>
      <c r="H25" s="39">
        <v>0.63617569930069928</v>
      </c>
      <c r="I25" s="39">
        <v>0.95</v>
      </c>
    </row>
    <row r="26" spans="1:9">
      <c r="A26" s="55" t="s">
        <v>123</v>
      </c>
      <c r="B26" s="55" t="s">
        <v>103</v>
      </c>
      <c r="C26" s="59"/>
      <c r="D26" s="64">
        <v>0.79828904193485328</v>
      </c>
      <c r="E26" s="57">
        <v>6</v>
      </c>
      <c r="F26" s="62" t="s">
        <v>104</v>
      </c>
      <c r="G26" s="64">
        <v>0.76708074534161486</v>
      </c>
      <c r="H26" s="64">
        <v>0.77864185949551812</v>
      </c>
      <c r="I26" s="64">
        <v>0.9</v>
      </c>
    </row>
    <row r="27" spans="1:9">
      <c r="A27" s="71" t="s">
        <v>162</v>
      </c>
      <c r="B27" s="71" t="s">
        <v>163</v>
      </c>
      <c r="C27" s="71"/>
      <c r="D27" s="72">
        <v>0.78859963939724409</v>
      </c>
      <c r="E27" s="71">
        <v>9</v>
      </c>
      <c r="F27" s="77" t="s">
        <v>104</v>
      </c>
      <c r="G27" s="72">
        <v>0.67431226765799257</v>
      </c>
      <c r="H27" s="72">
        <v>0.92843683083511774</v>
      </c>
      <c r="I27" s="72">
        <v>0.73750000000000004</v>
      </c>
    </row>
    <row r="28" spans="1:9">
      <c r="A28" s="71" t="s">
        <v>164</v>
      </c>
      <c r="B28" s="71" t="s">
        <v>165</v>
      </c>
      <c r="C28" s="71"/>
      <c r="D28" s="72">
        <v>0.78830901188476643</v>
      </c>
      <c r="E28" s="71">
        <v>10</v>
      </c>
      <c r="F28" s="77" t="s">
        <v>104</v>
      </c>
      <c r="G28" s="72">
        <v>0.76446096654275086</v>
      </c>
      <c r="H28" s="72">
        <v>0.84381156316916495</v>
      </c>
      <c r="I28" s="72">
        <v>0.72499999999999998</v>
      </c>
    </row>
    <row r="29" spans="1:9">
      <c r="A29" s="55" t="s">
        <v>96</v>
      </c>
      <c r="B29" s="55" t="s">
        <v>131</v>
      </c>
      <c r="C29" s="59"/>
      <c r="D29" s="64">
        <v>0.77600647618357066</v>
      </c>
      <c r="E29" s="57">
        <v>7</v>
      </c>
      <c r="F29" s="62" t="s">
        <v>104</v>
      </c>
      <c r="G29" s="64">
        <v>0.86645962732919257</v>
      </c>
      <c r="H29" s="64">
        <v>0.63605656312973391</v>
      </c>
      <c r="I29" s="64">
        <v>0.875</v>
      </c>
    </row>
    <row r="30" spans="1:9">
      <c r="A30" s="55" t="s">
        <v>118</v>
      </c>
      <c r="B30" s="55" t="s">
        <v>119</v>
      </c>
      <c r="C30" s="59"/>
      <c r="D30" s="64">
        <v>0.77480382623542754</v>
      </c>
      <c r="E30" s="57">
        <v>8</v>
      </c>
      <c r="F30" s="62" t="s">
        <v>114</v>
      </c>
      <c r="G30" s="64">
        <v>0.81055900621118016</v>
      </c>
      <c r="H30" s="64">
        <v>0.76395055937738876</v>
      </c>
      <c r="I30" s="64">
        <v>0.72499999999999998</v>
      </c>
    </row>
    <row r="31" spans="1:9">
      <c r="A31" t="s">
        <v>62</v>
      </c>
      <c r="B31" t="s">
        <v>57</v>
      </c>
      <c r="D31" s="39">
        <v>0.76121601098288227</v>
      </c>
      <c r="E31">
        <v>12</v>
      </c>
      <c r="F31" s="12" t="s">
        <v>104</v>
      </c>
      <c r="G31" s="39">
        <v>0.73926380368098155</v>
      </c>
      <c r="H31" s="39">
        <v>0.75127622377622383</v>
      </c>
      <c r="I31" s="39">
        <v>0.82499999999999996</v>
      </c>
    </row>
    <row r="32" spans="1:9">
      <c r="A32" t="s">
        <v>75</v>
      </c>
      <c r="B32" t="s">
        <v>2</v>
      </c>
      <c r="D32" s="39">
        <v>0.75900388262044705</v>
      </c>
      <c r="E32">
        <v>13</v>
      </c>
      <c r="F32" s="12" t="s">
        <v>114</v>
      </c>
      <c r="G32" s="39">
        <v>0.88036809815950923</v>
      </c>
      <c r="H32" s="39">
        <v>0.60464160839160841</v>
      </c>
      <c r="I32" s="39">
        <v>0.82499999999999996</v>
      </c>
    </row>
    <row r="33" spans="1:9">
      <c r="A33" s="71" t="s">
        <v>148</v>
      </c>
      <c r="B33" s="71" t="s">
        <v>149</v>
      </c>
      <c r="C33" s="71"/>
      <c r="D33" s="72">
        <v>0.7585064916456381</v>
      </c>
      <c r="E33" s="71">
        <v>11</v>
      </c>
      <c r="F33" s="77" t="s">
        <v>114</v>
      </c>
      <c r="G33" s="72">
        <v>0.67431226765799257</v>
      </c>
      <c r="H33" s="72">
        <v>0.83445396145610273</v>
      </c>
      <c r="I33" s="72">
        <v>0.77500000000000002</v>
      </c>
    </row>
    <row r="34" spans="1:9">
      <c r="A34" t="s">
        <v>73</v>
      </c>
      <c r="B34" t="s">
        <v>74</v>
      </c>
      <c r="D34" s="39">
        <v>0.75684584280749934</v>
      </c>
      <c r="E34">
        <v>14</v>
      </c>
      <c r="F34" s="12" t="s">
        <v>104</v>
      </c>
      <c r="G34" s="39">
        <v>0.6380368098159509</v>
      </c>
      <c r="H34" s="39">
        <v>0.72907779720279731</v>
      </c>
      <c r="I34" s="73">
        <v>1.05</v>
      </c>
    </row>
    <row r="35" spans="1:9">
      <c r="A35" s="71" t="s">
        <v>172</v>
      </c>
      <c r="B35" s="71" t="s">
        <v>173</v>
      </c>
      <c r="C35" s="71"/>
      <c r="D35" s="72">
        <v>0.75563546882338417</v>
      </c>
      <c r="E35" s="71">
        <v>12</v>
      </c>
      <c r="F35" s="77" t="s">
        <v>114</v>
      </c>
      <c r="G35" s="72">
        <v>0.78249070631970252</v>
      </c>
      <c r="H35" s="72">
        <v>0.76284796573875802</v>
      </c>
      <c r="I35" s="72">
        <v>0.6875</v>
      </c>
    </row>
    <row r="36" spans="1:9">
      <c r="A36" t="s">
        <v>91</v>
      </c>
      <c r="B36" t="s">
        <v>92</v>
      </c>
      <c r="D36" s="39">
        <v>0.75262568106739891</v>
      </c>
      <c r="E36">
        <v>15</v>
      </c>
      <c r="F36" s="12" t="s">
        <v>114</v>
      </c>
      <c r="G36" s="39">
        <v>0.80981595092024539</v>
      </c>
      <c r="H36" s="39">
        <v>0.69674825174825172</v>
      </c>
      <c r="I36" s="39">
        <v>0.75</v>
      </c>
    </row>
    <row r="37" spans="1:9">
      <c r="A37" s="71" t="s">
        <v>181</v>
      </c>
      <c r="B37" s="71" t="s">
        <v>182</v>
      </c>
      <c r="C37" s="71"/>
      <c r="D37" s="72">
        <v>0.74680948552414772</v>
      </c>
      <c r="E37" s="71">
        <v>13</v>
      </c>
      <c r="F37" s="77" t="s">
        <v>114</v>
      </c>
      <c r="G37" s="72">
        <v>0.63464684014869888</v>
      </c>
      <c r="H37" s="72">
        <v>0.78237687366167019</v>
      </c>
      <c r="I37" s="76">
        <v>0.9</v>
      </c>
    </row>
    <row r="38" spans="1:9">
      <c r="A38" s="55" t="s">
        <v>116</v>
      </c>
      <c r="B38" s="55" t="s">
        <v>117</v>
      </c>
      <c r="C38" s="58"/>
      <c r="D38" s="64">
        <v>0.73938205167049298</v>
      </c>
      <c r="E38" s="57">
        <v>9</v>
      </c>
      <c r="F38" s="62" t="s">
        <v>105</v>
      </c>
      <c r="G38" s="64">
        <v>0.85093167701863359</v>
      </c>
      <c r="H38" s="64">
        <v>0.63502345215759848</v>
      </c>
      <c r="I38" s="64">
        <v>0.72499999999999998</v>
      </c>
    </row>
    <row r="39" spans="1:9">
      <c r="A39" s="55" t="s">
        <v>115</v>
      </c>
      <c r="B39" s="55" t="s">
        <v>44</v>
      </c>
      <c r="C39" s="56"/>
      <c r="D39" s="64">
        <v>0.72656142922314726</v>
      </c>
      <c r="E39" s="57">
        <v>10</v>
      </c>
      <c r="F39" s="62" t="s">
        <v>105</v>
      </c>
      <c r="G39" s="64">
        <v>0.75465838509316774</v>
      </c>
      <c r="H39" s="64">
        <v>0.63674518796470025</v>
      </c>
      <c r="I39" s="64">
        <v>0.85</v>
      </c>
    </row>
    <row r="40" spans="1:9">
      <c r="A40" t="s">
        <v>93</v>
      </c>
      <c r="B40" t="s">
        <v>94</v>
      </c>
      <c r="D40" s="39">
        <v>0.7264119438843365</v>
      </c>
      <c r="E40">
        <v>16</v>
      </c>
      <c r="F40" s="12" t="s">
        <v>105</v>
      </c>
      <c r="G40" s="39">
        <v>0.69938650306748462</v>
      </c>
      <c r="H40" s="39">
        <v>0.69164335664335663</v>
      </c>
      <c r="I40" s="39">
        <v>0.85</v>
      </c>
    </row>
    <row r="41" spans="1:9">
      <c r="A41" t="s">
        <v>84</v>
      </c>
      <c r="B41" t="s">
        <v>85</v>
      </c>
      <c r="D41" s="39">
        <v>0.71137419022695103</v>
      </c>
      <c r="E41">
        <v>17</v>
      </c>
      <c r="F41" s="12" t="s">
        <v>111</v>
      </c>
      <c r="G41" s="39">
        <v>0.73006134969325154</v>
      </c>
      <c r="H41" s="39">
        <v>0.66087412587412586</v>
      </c>
      <c r="I41" s="39">
        <v>0.77500000000000002</v>
      </c>
    </row>
    <row r="42" spans="1:9">
      <c r="A42" t="s">
        <v>45</v>
      </c>
      <c r="B42" t="s">
        <v>46</v>
      </c>
      <c r="D42" s="39">
        <v>0.71120797760521692</v>
      </c>
      <c r="E42">
        <v>18</v>
      </c>
      <c r="F42" s="12" t="s">
        <v>111</v>
      </c>
      <c r="G42" s="39">
        <v>0.76993865030674846</v>
      </c>
      <c r="H42" s="39">
        <v>0.64558129370629369</v>
      </c>
      <c r="I42" s="39">
        <v>0.72499999999999998</v>
      </c>
    </row>
    <row r="43" spans="1:9">
      <c r="A43" t="s">
        <v>90</v>
      </c>
      <c r="B43" t="s">
        <v>53</v>
      </c>
      <c r="D43" s="39">
        <v>0.70791399244926845</v>
      </c>
      <c r="E43">
        <v>19</v>
      </c>
      <c r="F43" s="12" t="s">
        <v>111</v>
      </c>
      <c r="G43" s="39">
        <v>0.77300613496932513</v>
      </c>
      <c r="H43" s="39">
        <v>0.69677884615384611</v>
      </c>
      <c r="I43" s="39">
        <v>0.6</v>
      </c>
    </row>
    <row r="44" spans="1:9">
      <c r="A44" t="s">
        <v>58</v>
      </c>
      <c r="B44" t="s">
        <v>59</v>
      </c>
      <c r="D44" s="39">
        <v>0.68983846368355572</v>
      </c>
      <c r="E44">
        <v>20</v>
      </c>
      <c r="F44" s="12" t="s">
        <v>111</v>
      </c>
      <c r="G44" s="39">
        <v>0.75766871165644167</v>
      </c>
      <c r="H44" s="39">
        <v>0.57942744755244757</v>
      </c>
      <c r="I44" s="39">
        <v>0.77500000000000002</v>
      </c>
    </row>
    <row r="45" spans="1:9">
      <c r="A45" s="71" t="s">
        <v>161</v>
      </c>
      <c r="B45" s="71" t="s">
        <v>131</v>
      </c>
      <c r="C45" s="71"/>
      <c r="D45" s="72">
        <v>0.68156100395628194</v>
      </c>
      <c r="E45" s="71">
        <v>14</v>
      </c>
      <c r="F45" s="77" t="s">
        <v>111</v>
      </c>
      <c r="G45" s="72">
        <v>0.73200743494423792</v>
      </c>
      <c r="H45" s="72">
        <v>0.64689507494646681</v>
      </c>
      <c r="I45" s="72">
        <v>0.65</v>
      </c>
    </row>
    <row r="46" spans="1:9">
      <c r="A46" t="s">
        <v>51</v>
      </c>
      <c r="B46" t="s">
        <v>52</v>
      </c>
      <c r="D46" s="39">
        <v>0.64198017932987261</v>
      </c>
      <c r="E46">
        <v>21</v>
      </c>
      <c r="F46" s="75" t="s">
        <v>112</v>
      </c>
      <c r="G46" s="39">
        <v>0.64110429447852757</v>
      </c>
      <c r="H46" s="39">
        <v>0.6513461538461538</v>
      </c>
      <c r="I46" s="39">
        <v>0.625</v>
      </c>
    </row>
    <row r="47" spans="1:9">
      <c r="A47" s="71" t="s">
        <v>150</v>
      </c>
      <c r="B47" s="71" t="s">
        <v>151</v>
      </c>
      <c r="C47" s="71"/>
      <c r="D47" s="72">
        <v>0.63874446558353171</v>
      </c>
      <c r="E47" s="71">
        <v>15</v>
      </c>
      <c r="F47" s="77" t="s">
        <v>112</v>
      </c>
      <c r="G47" s="72">
        <v>0.62022304832713748</v>
      </c>
      <c r="H47" s="72">
        <v>0.72663811563169167</v>
      </c>
      <c r="I47" s="72">
        <v>0.5</v>
      </c>
    </row>
    <row r="48" spans="1:9">
      <c r="A48" t="s">
        <v>78</v>
      </c>
      <c r="B48" t="s">
        <v>79</v>
      </c>
      <c r="D48" s="39">
        <v>0.6351908275773307</v>
      </c>
      <c r="E48">
        <v>22</v>
      </c>
      <c r="F48" s="12" t="s">
        <v>112</v>
      </c>
      <c r="G48" s="39">
        <v>0.70858895705521474</v>
      </c>
      <c r="H48" s="39">
        <v>0.59188811188811186</v>
      </c>
      <c r="I48" s="39">
        <v>0.57499999999999996</v>
      </c>
    </row>
    <row r="49" spans="1:9">
      <c r="A49" t="s">
        <v>93</v>
      </c>
      <c r="B49" t="s">
        <v>95</v>
      </c>
      <c r="D49" s="39">
        <v>0.62875677849757605</v>
      </c>
      <c r="E49">
        <v>23</v>
      </c>
      <c r="F49" s="12" t="s">
        <v>112</v>
      </c>
      <c r="G49" s="39">
        <v>0.73312883435582821</v>
      </c>
      <c r="H49" s="39">
        <v>0.60126311188811188</v>
      </c>
      <c r="I49" s="39">
        <v>0.47499999999999998</v>
      </c>
    </row>
    <row r="50" spans="1:9">
      <c r="A50" t="s">
        <v>63</v>
      </c>
      <c r="B50" t="s">
        <v>64</v>
      </c>
      <c r="D50" s="39">
        <v>0.62695494229696691</v>
      </c>
      <c r="E50">
        <v>24</v>
      </c>
      <c r="F50" s="12" t="s">
        <v>111</v>
      </c>
      <c r="G50" s="39">
        <v>0.66871165644171782</v>
      </c>
      <c r="H50" s="39">
        <v>0.4736756993006993</v>
      </c>
      <c r="I50" s="73">
        <v>0.85</v>
      </c>
    </row>
    <row r="51" spans="1:9">
      <c r="A51" s="71" t="s">
        <v>156</v>
      </c>
      <c r="B51" s="71" t="s">
        <v>57</v>
      </c>
      <c r="C51" s="71"/>
      <c r="D51" s="72">
        <v>0.62137723187632843</v>
      </c>
      <c r="E51" s="71">
        <v>16</v>
      </c>
      <c r="F51" s="77" t="s">
        <v>112</v>
      </c>
      <c r="G51" s="72">
        <v>0.65988847583643118</v>
      </c>
      <c r="H51" s="72">
        <v>0.54355460385438981</v>
      </c>
      <c r="I51" s="72">
        <v>0.7</v>
      </c>
    </row>
    <row r="52" spans="1:9">
      <c r="A52" t="s">
        <v>86</v>
      </c>
      <c r="B52" t="s">
        <v>87</v>
      </c>
      <c r="D52" s="39">
        <v>0.60540209790209798</v>
      </c>
      <c r="E52">
        <v>25</v>
      </c>
      <c r="F52" s="12" t="s">
        <v>111</v>
      </c>
      <c r="G52" s="39">
        <v>0.5</v>
      </c>
      <c r="H52" s="39">
        <v>0.55725524475524479</v>
      </c>
      <c r="I52" s="73">
        <v>0.91249999999999998</v>
      </c>
    </row>
    <row r="53" spans="1:9">
      <c r="A53" s="71" t="s">
        <v>157</v>
      </c>
      <c r="B53" s="71" t="s">
        <v>158</v>
      </c>
      <c r="C53" s="71"/>
      <c r="D53" s="72">
        <v>0.59471143819205086</v>
      </c>
      <c r="E53" s="71">
        <v>17</v>
      </c>
      <c r="F53" s="77" t="s">
        <v>111</v>
      </c>
      <c r="G53" s="72">
        <v>0.30650557620817842</v>
      </c>
      <c r="H53" s="76">
        <v>0.81777301927194868</v>
      </c>
      <c r="I53" s="72">
        <v>0.72499999999999998</v>
      </c>
    </row>
    <row r="54" spans="1:9">
      <c r="A54" t="s">
        <v>49</v>
      </c>
      <c r="B54" t="s">
        <v>50</v>
      </c>
      <c r="D54" s="39">
        <v>0.57910785533484921</v>
      </c>
      <c r="E54">
        <v>26</v>
      </c>
      <c r="F54" s="12" t="s">
        <v>109</v>
      </c>
      <c r="G54" s="39">
        <v>0.58282208588957052</v>
      </c>
      <c r="H54" s="39">
        <v>0.46494755244755243</v>
      </c>
      <c r="I54" s="39">
        <v>0.8</v>
      </c>
    </row>
    <row r="55" spans="1:9">
      <c r="A55" s="71" t="s">
        <v>166</v>
      </c>
      <c r="B55" s="71" t="s">
        <v>167</v>
      </c>
      <c r="C55" s="71"/>
      <c r="D55" s="72">
        <v>0.5765026866099362</v>
      </c>
      <c r="E55" s="71">
        <v>18</v>
      </c>
      <c r="F55" s="77" t="s">
        <v>109</v>
      </c>
      <c r="G55" s="72">
        <v>0.58416356877323428</v>
      </c>
      <c r="H55" s="72">
        <v>0.56959314775160608</v>
      </c>
      <c r="I55" s="72">
        <v>0.57499999999999996</v>
      </c>
    </row>
    <row r="56" spans="1:9">
      <c r="A56" t="s">
        <v>71</v>
      </c>
      <c r="B56" t="s">
        <v>72</v>
      </c>
      <c r="D56" s="39">
        <v>0.56837635677206233</v>
      </c>
      <c r="E56">
        <v>27</v>
      </c>
      <c r="F56" s="12" t="s">
        <v>109</v>
      </c>
      <c r="G56" s="39">
        <v>0.47546012269938648</v>
      </c>
      <c r="H56" s="39">
        <v>0.53298076923076931</v>
      </c>
      <c r="I56" s="73">
        <v>0.82499999999999996</v>
      </c>
    </row>
    <row r="57" spans="1:9">
      <c r="A57" s="55" t="s">
        <v>121</v>
      </c>
      <c r="B57" s="55" t="s">
        <v>122</v>
      </c>
      <c r="C57" s="59"/>
      <c r="D57" s="64">
        <v>0.56517679139524324</v>
      </c>
      <c r="E57" s="57">
        <v>11</v>
      </c>
      <c r="F57" s="62" t="s">
        <v>110</v>
      </c>
      <c r="G57" s="64">
        <v>0.53416149068322982</v>
      </c>
      <c r="H57" s="64">
        <v>0.50378048780487805</v>
      </c>
      <c r="I57" s="74">
        <v>0.75</v>
      </c>
    </row>
    <row r="58" spans="1:9">
      <c r="A58" t="s">
        <v>76</v>
      </c>
      <c r="B58" t="s">
        <v>77</v>
      </c>
      <c r="D58" s="39">
        <v>0.56335420867476083</v>
      </c>
      <c r="E58">
        <v>28</v>
      </c>
      <c r="F58" s="12" t="s">
        <v>110</v>
      </c>
      <c r="G58" s="39">
        <v>0.54601226993865026</v>
      </c>
      <c r="H58" s="39">
        <v>0.56237325174825181</v>
      </c>
      <c r="I58" s="39">
        <v>0.6</v>
      </c>
    </row>
    <row r="59" spans="1:9">
      <c r="A59" t="s">
        <v>67</v>
      </c>
      <c r="B59" t="s">
        <v>68</v>
      </c>
      <c r="D59" s="39">
        <v>0.55836880604058514</v>
      </c>
      <c r="E59">
        <v>29</v>
      </c>
      <c r="F59" s="12" t="s">
        <v>110</v>
      </c>
      <c r="G59" s="39">
        <v>0.48159509202453987</v>
      </c>
      <c r="H59" s="39">
        <v>0.57682692307692307</v>
      </c>
      <c r="I59" s="39">
        <v>0.67500000000000004</v>
      </c>
    </row>
    <row r="60" spans="1:9">
      <c r="A60" s="71" t="s">
        <v>152</v>
      </c>
      <c r="B60" s="71" t="s">
        <v>153</v>
      </c>
      <c r="C60" s="71"/>
      <c r="D60" s="72">
        <v>0.55303802647604339</v>
      </c>
      <c r="E60" s="71">
        <v>18</v>
      </c>
      <c r="F60" s="77" t="s">
        <v>110</v>
      </c>
      <c r="G60" s="72">
        <v>0.66349442379182166</v>
      </c>
      <c r="H60" s="72">
        <v>0.46910064239828692</v>
      </c>
      <c r="I60" s="72">
        <v>0.5</v>
      </c>
    </row>
    <row r="61" spans="1:9">
      <c r="A61" t="s">
        <v>60</v>
      </c>
      <c r="B61" t="s">
        <v>61</v>
      </c>
      <c r="D61" s="39">
        <v>0.54013575228452537</v>
      </c>
      <c r="E61">
        <v>30</v>
      </c>
      <c r="F61" s="12" t="s">
        <v>110</v>
      </c>
      <c r="G61" s="39">
        <v>0.56441717791411039</v>
      </c>
      <c r="H61" s="39">
        <v>0.47342220279720282</v>
      </c>
      <c r="I61" s="39">
        <v>0.625</v>
      </c>
    </row>
    <row r="62" spans="1:9">
      <c r="A62" s="55" t="s">
        <v>132</v>
      </c>
      <c r="B62" s="55" t="s">
        <v>133</v>
      </c>
      <c r="C62" s="59"/>
      <c r="D62" s="64">
        <v>0.37001855844167619</v>
      </c>
      <c r="E62" s="57">
        <v>12</v>
      </c>
      <c r="F62" s="62" t="s">
        <v>110</v>
      </c>
      <c r="G62" s="64">
        <v>0.51242236024844723</v>
      </c>
      <c r="H62" s="64">
        <v>0.41262403585574314</v>
      </c>
      <c r="I62" s="64">
        <v>0</v>
      </c>
    </row>
    <row r="63" spans="1:9">
      <c r="A63" s="71" t="s">
        <v>168</v>
      </c>
      <c r="B63" s="71" t="s">
        <v>169</v>
      </c>
      <c r="C63" s="71"/>
      <c r="D63" s="72">
        <v>0.3652113705292821</v>
      </c>
      <c r="E63" s="71">
        <v>20</v>
      </c>
      <c r="F63" s="77" t="s">
        <v>200</v>
      </c>
      <c r="G63" s="72">
        <v>0.60219330855018582</v>
      </c>
      <c r="H63" s="72">
        <v>0.31083511777301931</v>
      </c>
      <c r="I63" s="72">
        <v>0</v>
      </c>
    </row>
    <row r="64" spans="1:9">
      <c r="A64" s="71" t="s">
        <v>170</v>
      </c>
      <c r="B64" s="71" t="s">
        <v>171</v>
      </c>
      <c r="C64" s="71"/>
      <c r="D64" s="72">
        <v>0.26329280466156674</v>
      </c>
      <c r="E64" s="71">
        <v>21</v>
      </c>
      <c r="F64" s="77" t="s">
        <v>185</v>
      </c>
      <c r="G64" s="72">
        <v>0.26684014869888473</v>
      </c>
      <c r="H64" s="72">
        <v>0.39139186295503209</v>
      </c>
      <c r="I64" s="72">
        <v>0</v>
      </c>
    </row>
  </sheetData>
  <sortState ref="A2:I64">
    <sortCondition descending="1" ref="D2:D64"/>
  </sortState>
  <phoneticPr fontId="6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</vt:lpstr>
      <vt:lpstr>Homework</vt:lpstr>
      <vt:lpstr>Quizzes</vt:lpstr>
      <vt:lpstr>Portfolio</vt:lpstr>
      <vt:lpstr>Attendance</vt:lpstr>
      <vt:lpstr>Sheet1</vt:lpstr>
    </vt:vector>
  </TitlesOfParts>
  <Company>Northland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dogle</dc:creator>
  <cp:lastModifiedBy>Derek Ogle</cp:lastModifiedBy>
  <dcterms:created xsi:type="dcterms:W3CDTF">2006-01-12T17:49:12Z</dcterms:created>
  <dcterms:modified xsi:type="dcterms:W3CDTF">2010-04-23T20:38:45Z</dcterms:modified>
</cp:coreProperties>
</file>