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70" windowHeight="8040"/>
  </bookViews>
  <sheets>
    <sheet name="Overall" sheetId="5" r:id="rId1"/>
    <sheet name="Homework" sheetId="3" r:id="rId2"/>
    <sheet name="Quizzes" sheetId="4" r:id="rId3"/>
    <sheet name="Portfolio" sheetId="6" r:id="rId4"/>
    <sheet name="Attendance" sheetId="9" r:id="rId5"/>
    <sheet name="Sheet1" sheetId="8" r:id="rId6"/>
  </sheets>
  <calcPr calcId="144525"/>
  <pivotCaches>
    <pivotCache cacheId="2" r:id="rId7"/>
  </pivotCaches>
</workbook>
</file>

<file path=xl/calcChain.xml><?xml version="1.0" encoding="utf-8"?>
<calcChain xmlns="http://schemas.openxmlformats.org/spreadsheetml/2006/main">
  <c r="C23" i="4" l="1"/>
  <c r="K21" i="4"/>
  <c r="G21" i="4" s="1"/>
  <c r="K20" i="4"/>
  <c r="G20" i="4" s="1"/>
  <c r="K19" i="4"/>
  <c r="G19" i="4" s="1"/>
  <c r="K17" i="4"/>
  <c r="G17" i="4" s="1"/>
  <c r="K16" i="4"/>
  <c r="G16" i="4" s="1"/>
  <c r="K15" i="4"/>
  <c r="G15" i="4" s="1"/>
  <c r="K14" i="4"/>
  <c r="G14" i="4" s="1"/>
  <c r="K13" i="4"/>
  <c r="G13" i="4" s="1"/>
  <c r="K12" i="4"/>
  <c r="G12" i="4" s="1"/>
  <c r="K11" i="4"/>
  <c r="G11" i="4" s="1"/>
  <c r="K10" i="4"/>
  <c r="G10" i="4" s="1"/>
  <c r="K9" i="4"/>
  <c r="G9" i="4" s="1"/>
  <c r="K8" i="4"/>
  <c r="G8" i="4" s="1"/>
  <c r="K7" i="4"/>
  <c r="G7" i="4" s="1"/>
  <c r="K6" i="4"/>
  <c r="G6" i="4" s="1"/>
  <c r="K5" i="4"/>
  <c r="G5" i="4" s="1"/>
  <c r="K2" i="4"/>
  <c r="AE24" i="4" l="1"/>
  <c r="AD24" i="4"/>
  <c r="AB24" i="4"/>
  <c r="Z24" i="4"/>
  <c r="AF23" i="4"/>
  <c r="AF24" i="4" s="1"/>
  <c r="AE23" i="4"/>
  <c r="AD23" i="4"/>
  <c r="AC23" i="4"/>
  <c r="AC24" i="4" s="1"/>
  <c r="AB23" i="4"/>
  <c r="AA23" i="4"/>
  <c r="AA24" i="4" s="1"/>
  <c r="Z23" i="4"/>
  <c r="J21" i="4"/>
  <c r="F21" i="4" s="1"/>
  <c r="J20" i="4"/>
  <c r="J19" i="4"/>
  <c r="F19" i="4" s="1"/>
  <c r="J18" i="4"/>
  <c r="J17" i="4"/>
  <c r="F17" i="4" s="1"/>
  <c r="J16" i="4"/>
  <c r="J15" i="4"/>
  <c r="F15" i="4" s="1"/>
  <c r="J14" i="4"/>
  <c r="J13" i="4"/>
  <c r="F13" i="4" s="1"/>
  <c r="J12" i="4"/>
  <c r="J11" i="4"/>
  <c r="F11" i="4" s="1"/>
  <c r="J10" i="4"/>
  <c r="J9" i="4"/>
  <c r="F9" i="4" s="1"/>
  <c r="J8" i="4"/>
  <c r="J7" i="4"/>
  <c r="F7" i="4" s="1"/>
  <c r="J6" i="4"/>
  <c r="J5" i="4"/>
  <c r="F5" i="4" s="1"/>
  <c r="J2" i="4"/>
  <c r="F6" i="4" l="1"/>
  <c r="F8" i="4"/>
  <c r="F10" i="4"/>
  <c r="F12" i="4"/>
  <c r="F14" i="4"/>
  <c r="F16" i="4"/>
  <c r="F20" i="4"/>
  <c r="R23" i="4"/>
  <c r="R24" i="4" s="1"/>
  <c r="S23" i="4"/>
  <c r="T23" i="4"/>
  <c r="T24" i="4" s="1"/>
  <c r="U23" i="4"/>
  <c r="V23" i="4"/>
  <c r="V24" i="4" s="1"/>
  <c r="S24" i="4"/>
  <c r="U24" i="4"/>
  <c r="Q23" i="4"/>
  <c r="Q24" i="4" s="1"/>
  <c r="N23" i="4"/>
  <c r="N24" i="4" s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U45" i="3" l="1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3" i="3"/>
  <c r="U24" i="3" s="1"/>
  <c r="P23" i="4"/>
  <c r="P24" i="4" s="1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5" i="6"/>
  <c r="B5" i="3"/>
  <c r="B6" i="6"/>
  <c r="B7" i="6"/>
  <c r="B8" i="6"/>
  <c r="B9" i="6"/>
  <c r="B10" i="6"/>
  <c r="B11" i="6"/>
  <c r="B12" i="6"/>
  <c r="B13" i="6"/>
  <c r="B6" i="3"/>
  <c r="B7" i="3"/>
  <c r="B8" i="3"/>
  <c r="B9" i="3"/>
  <c r="B10" i="3"/>
  <c r="B11" i="3"/>
  <c r="B12" i="3"/>
  <c r="B13" i="3"/>
  <c r="T28" i="3"/>
  <c r="T23" i="3"/>
  <c r="T24" i="3" s="1"/>
  <c r="Q28" i="3"/>
  <c r="Q23" i="3"/>
  <c r="Q24" i="3" s="1"/>
  <c r="M28" i="3"/>
  <c r="L28" i="3"/>
  <c r="M23" i="3"/>
  <c r="M24" i="3" s="1"/>
  <c r="L23" i="3"/>
  <c r="L24" i="3" s="1"/>
  <c r="S23" i="3"/>
  <c r="R23" i="3"/>
  <c r="P23" i="3"/>
  <c r="P24" i="3" s="1"/>
  <c r="O23" i="3"/>
  <c r="O24" i="3" s="1"/>
  <c r="N23" i="3"/>
  <c r="K23" i="3"/>
  <c r="K24" i="3" s="1"/>
  <c r="J23" i="3"/>
  <c r="J24" i="3" s="1"/>
  <c r="I23" i="3"/>
  <c r="I24" i="3" s="1"/>
  <c r="H23" i="3"/>
  <c r="H24" i="3" s="1"/>
  <c r="G23" i="3"/>
  <c r="G24" i="3" s="1"/>
  <c r="F23" i="3"/>
  <c r="F24" i="3" s="1"/>
  <c r="O23" i="4"/>
  <c r="O24" i="4" s="1"/>
  <c r="B14" i="3"/>
  <c r="B15" i="3"/>
  <c r="B16" i="3"/>
  <c r="B17" i="3"/>
  <c r="B19" i="3"/>
  <c r="B20" i="3"/>
  <c r="B21" i="3"/>
  <c r="D2" i="5"/>
  <c r="B17" i="6"/>
  <c r="B16" i="6"/>
  <c r="B15" i="6"/>
  <c r="B14" i="6"/>
  <c r="B21" i="6"/>
  <c r="B20" i="6"/>
  <c r="I2" i="4"/>
  <c r="B2" i="3"/>
  <c r="S28" i="3"/>
  <c r="R28" i="3"/>
  <c r="P28" i="3"/>
  <c r="O28" i="3"/>
  <c r="N28" i="3"/>
  <c r="K28" i="3"/>
  <c r="J28" i="3"/>
  <c r="I28" i="3"/>
  <c r="H28" i="3"/>
  <c r="G28" i="3"/>
  <c r="F28" i="3"/>
  <c r="W23" i="4"/>
  <c r="W24" i="4" s="1"/>
  <c r="N24" i="3"/>
  <c r="R24" i="3"/>
  <c r="S24" i="3"/>
  <c r="A23" i="5"/>
  <c r="A24" i="5" s="1"/>
  <c r="B2" i="6"/>
  <c r="B19" i="6"/>
  <c r="AL23" i="4"/>
  <c r="AL24" i="4" s="1"/>
  <c r="AJ23" i="4"/>
  <c r="AJ24" i="4" s="1"/>
  <c r="AI23" i="4"/>
  <c r="AI24" i="4" s="1"/>
  <c r="AH23" i="4"/>
  <c r="AH24" i="4" s="1"/>
  <c r="Y23" i="4"/>
  <c r="Y24" i="4" s="1"/>
  <c r="M23" i="4"/>
  <c r="M24" i="4" s="1"/>
  <c r="C12" i="6" l="1"/>
  <c r="C10" i="6"/>
  <c r="C8" i="6"/>
  <c r="C6" i="6"/>
  <c r="C13" i="6"/>
  <c r="C11" i="6"/>
  <c r="C9" i="6"/>
  <c r="C7" i="6"/>
  <c r="C5" i="6"/>
  <c r="E4" i="4"/>
  <c r="E15" i="4"/>
  <c r="E16" i="4"/>
  <c r="E17" i="4"/>
  <c r="E19" i="4"/>
  <c r="E20" i="4"/>
  <c r="E21" i="4"/>
  <c r="B29" i="3"/>
  <c r="C37" i="3"/>
  <c r="C33" i="3"/>
  <c r="C12" i="3"/>
  <c r="C10" i="3"/>
  <c r="C8" i="3"/>
  <c r="C6" i="3"/>
  <c r="C13" i="3"/>
  <c r="C11" i="3"/>
  <c r="C9" i="3"/>
  <c r="C7" i="3"/>
  <c r="C5" i="3"/>
  <c r="B34" i="3"/>
  <c r="C32" i="3"/>
  <c r="E14" i="4"/>
  <c r="E13" i="4"/>
  <c r="E12" i="4"/>
  <c r="E11" i="4"/>
  <c r="E10" i="4"/>
  <c r="E9" i="4"/>
  <c r="E8" i="4"/>
  <c r="E7" i="4"/>
  <c r="E6" i="4"/>
  <c r="E5" i="4"/>
  <c r="C36" i="3"/>
  <c r="C34" i="3"/>
  <c r="C35" i="3"/>
  <c r="C31" i="3"/>
  <c r="B36" i="3"/>
  <c r="B32" i="3"/>
  <c r="C30" i="3"/>
  <c r="C29" i="3"/>
  <c r="B33" i="3"/>
  <c r="B31" i="3"/>
  <c r="B35" i="3"/>
  <c r="B30" i="3"/>
  <c r="B37" i="3"/>
  <c r="K23" i="4"/>
  <c r="K24" i="4" s="1"/>
  <c r="J23" i="4"/>
  <c r="J24" i="4" s="1"/>
  <c r="C38" i="3"/>
  <c r="C42" i="3"/>
  <c r="C44" i="3"/>
  <c r="C45" i="3"/>
  <c r="B28" i="3"/>
  <c r="C39" i="3"/>
  <c r="C43" i="3"/>
  <c r="C40" i="3"/>
  <c r="C41" i="3"/>
  <c r="C28" i="3"/>
  <c r="B40" i="3"/>
  <c r="B44" i="3"/>
  <c r="C14" i="3"/>
  <c r="B38" i="3"/>
  <c r="B42" i="3"/>
  <c r="B39" i="3"/>
  <c r="B41" i="3"/>
  <c r="B43" i="3"/>
  <c r="B45" i="3"/>
  <c r="C19" i="6"/>
  <c r="I23" i="4"/>
  <c r="I24" i="4" s="1"/>
  <c r="C20" i="3"/>
  <c r="C19" i="3"/>
  <c r="C16" i="3"/>
  <c r="C15" i="3"/>
  <c r="C21" i="3"/>
  <c r="C17" i="3"/>
  <c r="C17" i="6"/>
  <c r="C16" i="6"/>
  <c r="C15" i="6"/>
  <c r="C14" i="6"/>
  <c r="C21" i="6"/>
  <c r="C20" i="6"/>
  <c r="D17" i="3" l="1"/>
  <c r="J17" i="5" s="1"/>
  <c r="D21" i="3"/>
  <c r="J21" i="5" s="1"/>
  <c r="D20" i="3"/>
  <c r="J20" i="5" s="1"/>
  <c r="D15" i="3"/>
  <c r="J15" i="5" s="1"/>
  <c r="D19" i="3"/>
  <c r="J19" i="5" s="1"/>
  <c r="D14" i="3"/>
  <c r="J14" i="5" s="1"/>
  <c r="D5" i="3"/>
  <c r="D9" i="3"/>
  <c r="J9" i="5" s="1"/>
  <c r="D13" i="3"/>
  <c r="D8" i="3"/>
  <c r="D12" i="3"/>
  <c r="J12" i="5" s="1"/>
  <c r="D16" i="3"/>
  <c r="J16" i="5" s="1"/>
  <c r="D7" i="3"/>
  <c r="D11" i="3"/>
  <c r="J11" i="5" s="1"/>
  <c r="D6" i="3"/>
  <c r="J6" i="5" s="1"/>
  <c r="D10" i="3"/>
  <c r="J10" i="5" s="1"/>
  <c r="B7" i="4"/>
  <c r="D10" i="6"/>
  <c r="L10" i="5" s="1"/>
  <c r="D9" i="6"/>
  <c r="L9" i="5" s="1"/>
  <c r="D8" i="6"/>
  <c r="L8" i="5" s="1"/>
  <c r="D12" i="6"/>
  <c r="L12" i="5" s="1"/>
  <c r="D13" i="6"/>
  <c r="L13" i="5" s="1"/>
  <c r="D5" i="6"/>
  <c r="L5" i="5" s="1"/>
  <c r="D6" i="6"/>
  <c r="L6" i="5" s="1"/>
  <c r="D7" i="6"/>
  <c r="L7" i="5" s="1"/>
  <c r="D11" i="6"/>
  <c r="L11" i="5" s="1"/>
  <c r="B12" i="4"/>
  <c r="B19" i="4"/>
  <c r="B15" i="4"/>
  <c r="B16" i="4"/>
  <c r="B5" i="4"/>
  <c r="B9" i="4"/>
  <c r="B11" i="4"/>
  <c r="B13" i="4"/>
  <c r="B6" i="4"/>
  <c r="B8" i="4"/>
  <c r="B10" i="4"/>
  <c r="B14" i="4"/>
  <c r="J5" i="5"/>
  <c r="B21" i="4"/>
  <c r="J13" i="5"/>
  <c r="J8" i="5"/>
  <c r="J7" i="5"/>
  <c r="D21" i="6"/>
  <c r="L21" i="5" s="1"/>
  <c r="D19" i="6"/>
  <c r="L19" i="5" s="1"/>
  <c r="D17" i="6"/>
  <c r="L17" i="5" s="1"/>
  <c r="D15" i="6"/>
  <c r="L15" i="5" s="1"/>
  <c r="D20" i="6"/>
  <c r="L20" i="5" s="1"/>
  <c r="D16" i="6"/>
  <c r="L16" i="5" s="1"/>
  <c r="D14" i="6"/>
  <c r="L14" i="5" s="1"/>
  <c r="C25" i="3"/>
  <c r="B20" i="4"/>
  <c r="F23" i="4"/>
  <c r="B17" i="4"/>
  <c r="E23" i="4"/>
  <c r="G23" i="4"/>
  <c r="C23" i="3"/>
  <c r="D23" i="3" l="1"/>
  <c r="C5" i="4"/>
  <c r="K5" i="5" s="1"/>
  <c r="D5" i="5" s="1"/>
  <c r="C8" i="4"/>
  <c r="K8" i="5" s="1"/>
  <c r="D8" i="5" s="1"/>
  <c r="C13" i="4"/>
  <c r="K13" i="5" s="1"/>
  <c r="D13" i="5" s="1"/>
  <c r="C9" i="4"/>
  <c r="K9" i="5" s="1"/>
  <c r="D9" i="5" s="1"/>
  <c r="C12" i="4"/>
  <c r="K12" i="5" s="1"/>
  <c r="D12" i="5" s="1"/>
  <c r="C11" i="4"/>
  <c r="K11" i="5" s="1"/>
  <c r="D11" i="5" s="1"/>
  <c r="C7" i="4"/>
  <c r="K7" i="5" s="1"/>
  <c r="D7" i="5" s="1"/>
  <c r="C10" i="4"/>
  <c r="K10" i="5" s="1"/>
  <c r="D10" i="5" s="1"/>
  <c r="C6" i="4"/>
  <c r="K6" i="5" s="1"/>
  <c r="D6" i="5" s="1"/>
  <c r="C17" i="4"/>
  <c r="K17" i="5" s="1"/>
  <c r="D17" i="5" s="1"/>
  <c r="C19" i="4"/>
  <c r="K19" i="5" s="1"/>
  <c r="D19" i="5" s="1"/>
  <c r="C21" i="4"/>
  <c r="K21" i="5" s="1"/>
  <c r="D21" i="5" s="1"/>
  <c r="C16" i="4"/>
  <c r="K16" i="5" s="1"/>
  <c r="D16" i="5" s="1"/>
  <c r="C20" i="4"/>
  <c r="K20" i="5" s="1"/>
  <c r="D20" i="5" s="1"/>
  <c r="C15" i="4"/>
  <c r="K15" i="5" s="1"/>
  <c r="D15" i="5" s="1"/>
  <c r="C14" i="4"/>
  <c r="K14" i="5" s="1"/>
  <c r="D14" i="5" s="1"/>
  <c r="B23" i="4"/>
  <c r="E19" i="5" l="1"/>
  <c r="E21" i="5"/>
  <c r="E12" i="5"/>
  <c r="E16" i="5"/>
  <c r="E11" i="5"/>
  <c r="E8" i="5"/>
  <c r="E9" i="5"/>
  <c r="E20" i="5"/>
  <c r="E6" i="5"/>
  <c r="E15" i="5"/>
  <c r="E7" i="5"/>
  <c r="E10" i="5"/>
  <c r="E13" i="5"/>
  <c r="E5" i="5"/>
  <c r="E14" i="5"/>
  <c r="E17" i="5"/>
</calcChain>
</file>

<file path=xl/comments1.xml><?xml version="1.0" encoding="utf-8"?>
<comments xmlns="http://schemas.openxmlformats.org/spreadsheetml/2006/main">
  <authors>
    <author>Derek Ogle</author>
    <author>dogle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Late</t>
        </r>
      </text>
    </comment>
    <comment ref="D27" authorId="1">
      <text>
        <r>
          <rPr>
            <b/>
            <sz val="8"/>
            <color indexed="81"/>
            <rFont val="Tahoma"/>
            <family val="2"/>
          </rPr>
          <t>dogle:</t>
        </r>
        <r>
          <rPr>
            <sz val="8"/>
            <color indexed="81"/>
            <rFont val="Tahoma"/>
            <family val="2"/>
          </rPr>
          <t xml:space="preserve">
Dropped lowest score</t>
        </r>
      </text>
    </comment>
  </commentList>
</comments>
</file>

<file path=xl/comments2.xml><?xml version="1.0" encoding="utf-8"?>
<comments xmlns="http://schemas.openxmlformats.org/spreadsheetml/2006/main">
  <authors>
    <author>Derek Ogle</author>
  </authors>
  <commentList>
    <comment ref="K14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Basketball</t>
        </r>
      </text>
    </comment>
    <comment ref="K21" authorId="0">
      <text>
        <r>
          <rPr>
            <b/>
            <sz val="8"/>
            <color indexed="81"/>
            <rFont val="Tahoma"/>
            <family val="2"/>
          </rPr>
          <t>Derek Ogle:</t>
        </r>
        <r>
          <rPr>
            <sz val="8"/>
            <color indexed="81"/>
            <rFont val="Tahoma"/>
            <family val="2"/>
          </rPr>
          <t xml:space="preserve">
Basketball</t>
        </r>
      </text>
    </comment>
  </commentList>
</comments>
</file>

<file path=xl/sharedStrings.xml><?xml version="1.0" encoding="utf-8"?>
<sst xmlns="http://schemas.openxmlformats.org/spreadsheetml/2006/main" count="486" uniqueCount="230">
  <si>
    <t>Last</t>
  </si>
  <si>
    <t>First</t>
  </si>
  <si>
    <t>Katie</t>
  </si>
  <si>
    <t>Total</t>
  </si>
  <si>
    <t>Percent</t>
  </si>
  <si>
    <t>Average</t>
  </si>
  <si>
    <t>Avg%</t>
  </si>
  <si>
    <t>Homeworks</t>
  </si>
  <si>
    <t>Quizzes</t>
  </si>
  <si>
    <t>Quiz #1</t>
  </si>
  <si>
    <t>Quiz #2</t>
  </si>
  <si>
    <t>Quiz #3</t>
  </si>
  <si>
    <t>Overall</t>
  </si>
  <si>
    <t>Homework</t>
  </si>
  <si>
    <t>Rank</t>
  </si>
  <si>
    <t>MT</t>
  </si>
  <si>
    <t>sd</t>
  </si>
  <si>
    <t>Portfolio</t>
  </si>
  <si>
    <t>One-way</t>
  </si>
  <si>
    <t>Two-way</t>
  </si>
  <si>
    <t>SLR</t>
  </si>
  <si>
    <t>IVR</t>
  </si>
  <si>
    <t>Reviewed</t>
  </si>
  <si>
    <t>Percentages</t>
  </si>
  <si>
    <t>Raw Scores</t>
  </si>
  <si>
    <t>Partial Raw Scores</t>
  </si>
  <si>
    <t>By Percentages</t>
  </si>
  <si>
    <t>Avg</t>
  </si>
  <si>
    <t>SD</t>
  </si>
  <si>
    <t>adj</t>
  </si>
  <si>
    <t>Logistic</t>
  </si>
  <si>
    <t>Foundations -- 2-sample t-test</t>
  </si>
  <si>
    <t>1-way -- Transformation (2.7)</t>
  </si>
  <si>
    <t>1-way -- Multiple Comparisons (2.6)</t>
  </si>
  <si>
    <t>1-way -- Assumptions (2.5)</t>
  </si>
  <si>
    <t>1-way -- Interpretations (2.4)</t>
  </si>
  <si>
    <t>1-way -- Table Relationships (2.1-2.3)</t>
  </si>
  <si>
    <t>2-way -- Analysis (3.4)</t>
  </si>
  <si>
    <t>Final</t>
  </si>
  <si>
    <t>Other</t>
  </si>
  <si>
    <t>Anderson</t>
  </si>
  <si>
    <t>Alyssa</t>
  </si>
  <si>
    <t>Emily</t>
  </si>
  <si>
    <t>Biersteker</t>
  </si>
  <si>
    <t>Danielle</t>
  </si>
  <si>
    <t>Braden</t>
  </si>
  <si>
    <t>Brandon</t>
  </si>
  <si>
    <t>Bruhnke</t>
  </si>
  <si>
    <t>Erik</t>
  </si>
  <si>
    <t>Canniff</t>
  </si>
  <si>
    <t>Alison</t>
  </si>
  <si>
    <t>Michael</t>
  </si>
  <si>
    <t>Courtwright</t>
  </si>
  <si>
    <t>Jennifer</t>
  </si>
  <si>
    <t>East</t>
  </si>
  <si>
    <t>Andrew</t>
  </si>
  <si>
    <t>Falck</t>
  </si>
  <si>
    <t>Jill</t>
  </si>
  <si>
    <t>Ford</t>
  </si>
  <si>
    <t>Stanley</t>
  </si>
  <si>
    <t>Fox</t>
  </si>
  <si>
    <t>Frey</t>
  </si>
  <si>
    <t>Carl</t>
  </si>
  <si>
    <t>Galarneau</t>
  </si>
  <si>
    <t>Erin</t>
  </si>
  <si>
    <t>Herron</t>
  </si>
  <si>
    <t>Jonathan</t>
  </si>
  <si>
    <t>Holmes</t>
  </si>
  <si>
    <t>Shannon</t>
  </si>
  <si>
    <t>Meacham</t>
  </si>
  <si>
    <t>Jason</t>
  </si>
  <si>
    <t>Menza</t>
  </si>
  <si>
    <t>Aaron</t>
  </si>
  <si>
    <t>Renschen</t>
  </si>
  <si>
    <t>Revak</t>
  </si>
  <si>
    <t>Katelyn</t>
  </si>
  <si>
    <t>Schenk</t>
  </si>
  <si>
    <t>Joseph</t>
  </si>
  <si>
    <t>Schmidt</t>
  </si>
  <si>
    <t>Laura</t>
  </si>
  <si>
    <t>Shirk</t>
  </si>
  <si>
    <t>Trista</t>
  </si>
  <si>
    <t>Temple</t>
  </si>
  <si>
    <t>Catherine</t>
  </si>
  <si>
    <t>Tucker</t>
  </si>
  <si>
    <t>John</t>
  </si>
  <si>
    <t>Uselman</t>
  </si>
  <si>
    <t>Lance</t>
  </si>
  <si>
    <t>Wall</t>
  </si>
  <si>
    <t>Walters</t>
  </si>
  <si>
    <t>Becky</t>
  </si>
  <si>
    <t>Young</t>
  </si>
  <si>
    <t>Anthony</t>
  </si>
  <si>
    <t>Kevin</t>
  </si>
  <si>
    <t>Zesiger</t>
  </si>
  <si>
    <t>Seth</t>
  </si>
  <si>
    <t>curr</t>
  </si>
  <si>
    <t>% dropped</t>
  </si>
  <si>
    <t>current</t>
  </si>
  <si>
    <t>Q1.WhyClass</t>
  </si>
  <si>
    <t>Quiz</t>
  </si>
  <si>
    <t>Mike</t>
  </si>
  <si>
    <t>B</t>
  </si>
  <si>
    <t>C+</t>
  </si>
  <si>
    <t>A</t>
  </si>
  <si>
    <t>B+</t>
  </si>
  <si>
    <t>A-</t>
  </si>
  <si>
    <t>D+</t>
  </si>
  <si>
    <t>D</t>
  </si>
  <si>
    <t>C</t>
  </si>
  <si>
    <t>C-</t>
  </si>
  <si>
    <t>XC --  4 or 6 pts</t>
  </si>
  <si>
    <t>B-</t>
  </si>
  <si>
    <t>Alf</t>
  </si>
  <si>
    <t>Alvelo-Rivera</t>
  </si>
  <si>
    <t>Miguel</t>
  </si>
  <si>
    <t>Blanchard</t>
  </si>
  <si>
    <t>Patrick</t>
  </si>
  <si>
    <t>Jeremy</t>
  </si>
  <si>
    <t>Gorne</t>
  </si>
  <si>
    <t>Jeremiah</t>
  </si>
  <si>
    <t>Keiran</t>
  </si>
  <si>
    <t>Kersten</t>
  </si>
  <si>
    <t>Tiffany</t>
  </si>
  <si>
    <t>Lancaster</t>
  </si>
  <si>
    <t>Ledbetter</t>
  </si>
  <si>
    <t>Keely</t>
  </si>
  <si>
    <t>White</t>
  </si>
  <si>
    <t>Ben</t>
  </si>
  <si>
    <t>Tyler</t>
  </si>
  <si>
    <t>Rossi</t>
  </si>
  <si>
    <t>Simeon</t>
  </si>
  <si>
    <t>Q1.Table</t>
  </si>
  <si>
    <t>2-way -- Effects Graphs (3.3)</t>
  </si>
  <si>
    <t>2-way -- Experimental Design (3.1)</t>
  </si>
  <si>
    <t>2-way -- Table (3.2)</t>
  </si>
  <si>
    <t>SLR Assumptions (4.5)</t>
  </si>
  <si>
    <t>SLR Analysis (4.6)</t>
  </si>
  <si>
    <t>IVR --  (5.3)</t>
  </si>
  <si>
    <t>RAW</t>
  </si>
  <si>
    <t>grade justification</t>
  </si>
  <si>
    <t>Adjusted</t>
  </si>
  <si>
    <t>Cook</t>
  </si>
  <si>
    <t>Heaven</t>
  </si>
  <si>
    <t>Finch</t>
  </si>
  <si>
    <t>Brian</t>
  </si>
  <si>
    <t>Johnson</t>
  </si>
  <si>
    <t>Ian</t>
  </si>
  <si>
    <t>Joyce</t>
  </si>
  <si>
    <t>Roberta</t>
  </si>
  <si>
    <t>Lensing</t>
  </si>
  <si>
    <t>Troy</t>
  </si>
  <si>
    <t>Lima</t>
  </si>
  <si>
    <t>Heather</t>
  </si>
  <si>
    <t>Nachel</t>
  </si>
  <si>
    <t>Schultz</t>
  </si>
  <si>
    <t>Zachary</t>
  </si>
  <si>
    <t>Seely</t>
  </si>
  <si>
    <t>Amanda</t>
  </si>
  <si>
    <t>Sikora</t>
  </si>
  <si>
    <t>Slade</t>
  </si>
  <si>
    <t>Jacob</t>
  </si>
  <si>
    <t>Spiegel</t>
  </si>
  <si>
    <t>Joshua</t>
  </si>
  <si>
    <t>Suchy</t>
  </si>
  <si>
    <t>David</t>
  </si>
  <si>
    <t>Szymanski</t>
  </si>
  <si>
    <t>Bryce</t>
  </si>
  <si>
    <t>Vacha</t>
  </si>
  <si>
    <t>Eric</t>
  </si>
  <si>
    <t>Werner</t>
  </si>
  <si>
    <t>Timothy</t>
  </si>
  <si>
    <t>Whitlock</t>
  </si>
  <si>
    <t>Steven</t>
  </si>
  <si>
    <t>Woiak</t>
  </si>
  <si>
    <t>Zachariah</t>
  </si>
  <si>
    <t>Zebadiah</t>
  </si>
  <si>
    <t>Zelles</t>
  </si>
  <si>
    <t>Alexandra</t>
  </si>
  <si>
    <t>Dim</t>
  </si>
  <si>
    <t>Jules</t>
  </si>
  <si>
    <t>Q1.Ttest</t>
  </si>
  <si>
    <t>Q1.Assumptions</t>
  </si>
  <si>
    <t>F</t>
  </si>
  <si>
    <t>Q2.ANOVATable</t>
  </si>
  <si>
    <t>Q2.OFAT</t>
  </si>
  <si>
    <t>IVR -- Coding &amp; Models (5.1)</t>
  </si>
  <si>
    <t>IVR -- Coding &amp; Models (5.2)</t>
  </si>
  <si>
    <t>Q3#1 -- IVR coding</t>
  </si>
  <si>
    <t>I</t>
  </si>
  <si>
    <t>Braden, Scott P.</t>
  </si>
  <si>
    <t>Dunn, Logan W.</t>
  </si>
  <si>
    <t>Ebeling, Trevor S.</t>
  </si>
  <si>
    <t>Grand, Kevin C.</t>
  </si>
  <si>
    <t>Grevich, Lauren B.</t>
  </si>
  <si>
    <t>Harings, Margaret A.</t>
  </si>
  <si>
    <t>Heald, Emily K.</t>
  </si>
  <si>
    <t>Hoiland, Caleigh J.</t>
  </si>
  <si>
    <t>Johnson, Aaron E.</t>
  </si>
  <si>
    <t>Kalfs, Lloyd C.</t>
  </si>
  <si>
    <t>Mealman, Amber L.</t>
  </si>
  <si>
    <t>Nguyen, Linda N.</t>
  </si>
  <si>
    <t>Norton, Kelsey A.</t>
  </si>
  <si>
    <t>Salawater, Lorrie L.</t>
  </si>
  <si>
    <t>Vacha, Eric J.</t>
  </si>
  <si>
    <t>Warnecke, John J.</t>
  </si>
  <si>
    <t>Zimmer, Kristin E.</t>
  </si>
  <si>
    <t>Boyd, Steven</t>
  </si>
  <si>
    <t>Q1.XC</t>
  </si>
  <si>
    <t>Q1.Models</t>
  </si>
  <si>
    <t>Q1.MSs</t>
  </si>
  <si>
    <t>Q1.Sspart</t>
  </si>
  <si>
    <t>Q1error</t>
  </si>
  <si>
    <t>Q1.MultComp</t>
  </si>
  <si>
    <t>Q1.logs</t>
  </si>
  <si>
    <t>Q2.TwoWayAssumptions</t>
  </si>
  <si>
    <t>Q2.TwoWayEffects</t>
  </si>
  <si>
    <t>Q2.TwoWayDiffs</t>
  </si>
  <si>
    <t>Q2.Biology</t>
  </si>
  <si>
    <t>Q2.LinearizeExp</t>
  </si>
  <si>
    <t>Q2.LinearizePwr</t>
  </si>
  <si>
    <t>SLR -- Introduction (4.1-4.3)</t>
  </si>
  <si>
    <t>Q2#A -- Test Types</t>
  </si>
  <si>
    <t>Q3#1 -- IVR Analysis</t>
  </si>
  <si>
    <t>Q2#B -- Kleiber's</t>
  </si>
  <si>
    <t>Q2#C -- ANCOVA</t>
  </si>
  <si>
    <t>Row Labels</t>
  </si>
  <si>
    <t>Grand Total</t>
  </si>
  <si>
    <t>Count of Final</t>
  </si>
  <si>
    <t>slight bump b/c portfolio was 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</si>
</sst>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9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.9"/>
      <color indexed="8"/>
      <name val="Arial"/>
      <family val="2"/>
    </font>
    <font>
      <sz val="10"/>
      <color rgb="FFFF0000"/>
      <name val="Arial"/>
      <family val="2"/>
    </font>
    <font>
      <sz val="10"/>
      <color theme="8" tint="-0.249977111117893"/>
      <name val="Arial"/>
      <family val="2"/>
    </font>
    <font>
      <b/>
      <sz val="10"/>
      <color rgb="FFFF0000"/>
      <name val="Arial"/>
      <family val="2"/>
    </font>
    <font>
      <b/>
      <sz val="10"/>
      <color theme="8" tint="-0.249977111117893"/>
      <name val="Arial"/>
      <family val="2"/>
    </font>
    <font>
      <sz val="10"/>
      <color theme="0"/>
      <name val="Arial"/>
      <family val="2"/>
    </font>
    <font>
      <i/>
      <sz val="11"/>
      <color theme="0"/>
      <name val="Calibri"/>
      <family val="2"/>
      <scheme val="minor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" fontId="17" fillId="3" borderId="0" applyBorder="0" applyProtection="0">
      <alignment horizontal="center"/>
    </xf>
  </cellStyleXfs>
  <cellXfs count="85">
    <xf numFmtId="0" fontId="0" fillId="0" borderId="0" xfId="0"/>
    <xf numFmtId="49" fontId="0" fillId="0" borderId="0" xfId="0" applyNumberFormat="1"/>
    <xf numFmtId="0" fontId="0" fillId="0" borderId="0" xfId="0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textRotation="90"/>
    </xf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/>
    <xf numFmtId="0" fontId="7" fillId="0" borderId="0" xfId="0" applyFont="1"/>
    <xf numFmtId="165" fontId="0" fillId="0" borderId="0" xfId="0" applyNumberFormat="1"/>
    <xf numFmtId="0" fontId="3" fillId="0" borderId="0" xfId="0" applyFont="1" applyAlignment="1">
      <alignment textRotation="83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0" xfId="0" applyFont="1" applyFill="1"/>
    <xf numFmtId="49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 vertical="top" wrapText="1"/>
    </xf>
    <xf numFmtId="0" fontId="7" fillId="0" borderId="0" xfId="0" applyFont="1" applyFill="1"/>
    <xf numFmtId="0" fontId="7" fillId="0" borderId="0" xfId="0" applyFont="1" applyAlignment="1"/>
    <xf numFmtId="164" fontId="7" fillId="0" borderId="0" xfId="0" applyNumberFormat="1" applyFont="1"/>
    <xf numFmtId="49" fontId="7" fillId="0" borderId="0" xfId="0" applyNumberFormat="1" applyFont="1"/>
    <xf numFmtId="165" fontId="7" fillId="0" borderId="0" xfId="0" applyNumberFormat="1" applyFont="1"/>
    <xf numFmtId="9" fontId="7" fillId="0" borderId="0" xfId="0" applyNumberFormat="1" applyFont="1"/>
    <xf numFmtId="0" fontId="3" fillId="0" borderId="0" xfId="0" applyFont="1" applyAlignment="1">
      <alignment horizontal="center" textRotation="74"/>
    </xf>
    <xf numFmtId="0" fontId="3" fillId="0" borderId="0" xfId="0" applyFont="1" applyAlignment="1">
      <alignment textRotation="74"/>
    </xf>
    <xf numFmtId="0" fontId="3" fillId="0" borderId="0" xfId="0" applyFont="1" applyAlignment="1">
      <alignment horizontal="right" textRotation="74"/>
    </xf>
    <xf numFmtId="0" fontId="8" fillId="0" borderId="0" xfId="0" applyFont="1" applyAlignment="1">
      <alignment horizontal="center"/>
    </xf>
    <xf numFmtId="164" fontId="0" fillId="0" borderId="0" xfId="1" applyNumberFormat="1" applyFont="1"/>
    <xf numFmtId="9" fontId="0" fillId="0" borderId="0" xfId="1" applyFo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8" fillId="0" borderId="0" xfId="0" applyFont="1"/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textRotation="90"/>
    </xf>
    <xf numFmtId="0" fontId="12" fillId="0" borderId="0" xfId="0" applyFont="1"/>
    <xf numFmtId="0" fontId="12" fillId="0" borderId="0" xfId="0" applyNumberFormat="1" applyFont="1"/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0" fillId="0" borderId="0" xfId="0" applyAlignment="1"/>
    <xf numFmtId="9" fontId="12" fillId="0" borderId="0" xfId="1" applyFont="1"/>
    <xf numFmtId="16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 applyAlignment="1">
      <alignment horizontal="center"/>
    </xf>
    <xf numFmtId="0" fontId="13" fillId="0" borderId="0" xfId="0" applyFont="1"/>
    <xf numFmtId="9" fontId="13" fillId="0" borderId="0" xfId="1" applyFont="1"/>
    <xf numFmtId="9" fontId="3" fillId="0" borderId="0" xfId="1" applyFont="1"/>
    <xf numFmtId="9" fontId="14" fillId="0" borderId="0" xfId="1" applyFont="1"/>
    <xf numFmtId="0" fontId="7" fillId="0" borderId="0" xfId="0" applyFont="1" applyAlignment="1">
      <alignment horizontal="center"/>
    </xf>
    <xf numFmtId="9" fontId="15" fillId="0" borderId="0" xfId="1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/>
    <xf numFmtId="9" fontId="16" fillId="3" borderId="0" xfId="1" applyFont="1" applyFill="1"/>
    <xf numFmtId="1" fontId="16" fillId="3" borderId="0" xfId="1" applyNumberFormat="1" applyFont="1" applyFill="1"/>
    <xf numFmtId="1" fontId="17" fillId="3" borderId="0" xfId="2">
      <alignment horizontal="center"/>
    </xf>
    <xf numFmtId="9" fontId="1" fillId="0" borderId="0" xfId="0" applyNumberFormat="1" applyFont="1"/>
    <xf numFmtId="16" fontId="0" fillId="0" borderId="0" xfId="0" applyNumberFormat="1"/>
    <xf numFmtId="9" fontId="12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1" applyNumberFormat="1" applyFont="1"/>
    <xf numFmtId="0" fontId="18" fillId="0" borderId="0" xfId="0" applyFont="1"/>
    <xf numFmtId="49" fontId="18" fillId="0" borderId="0" xfId="0" applyNumberFormat="1" applyFont="1"/>
    <xf numFmtId="9" fontId="18" fillId="0" borderId="0" xfId="0" applyNumberFormat="1" applyFont="1"/>
    <xf numFmtId="9" fontId="18" fillId="0" borderId="0" xfId="1" applyFont="1"/>
    <xf numFmtId="164" fontId="18" fillId="0" borderId="0" xfId="0" applyNumberFormat="1" applyFont="1"/>
    <xf numFmtId="0" fontId="0" fillId="0" borderId="0" xfId="0" pivotButton="1"/>
  </cellXfs>
  <cellStyles count="3">
    <cellStyle name="Dropped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0657.741779861113" createdVersion="4" refreshedVersion="4" minRefreshableVersion="3" recordCount="79">
  <cacheSource type="worksheet">
    <worksheetSource ref="A1:H80" sheet="Sheet1"/>
  </cacheSource>
  <cacheFields count="8"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8230992320562871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2">
        <s v="A"/>
        <s v="A-"/>
        <s v="B+"/>
        <s v="B"/>
        <s v="B-"/>
        <s v="C+"/>
        <s v="C"/>
        <s v="C-"/>
        <s v="D+"/>
        <s v="D"/>
        <s v="I"/>
        <s v="F"/>
      </sharedItems>
    </cacheField>
    <cacheField name="Homework" numFmtId="9">
      <sharedItems containsSemiMixedTypes="0" containsString="0" containsNumber="1" minValue="0.26684014869888473" maxValue="0.97546012269938653"/>
    </cacheField>
    <cacheField name="Quiz" numFmtId="9">
      <sharedItems containsSemiMixedTypes="0" containsString="0" containsNumber="1" minValue="0.31083511777301931" maxValue="0.98031468531468535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Zesiger"/>
    <s v="Seth"/>
    <n v="0.98230992320562871"/>
    <n v="1"/>
    <x v="0"/>
    <n v="0.97546012269938653"/>
    <n v="0.98031468531468535"/>
    <n v="1"/>
  </r>
  <r>
    <s v="Harings, Margaret A."/>
    <m/>
    <n v="0.95841397849462362"/>
    <n v="1"/>
    <x v="0"/>
    <n v="0.96478494623655908"/>
    <n v="0.95"/>
    <n v="0.96250000000000002"/>
  </r>
  <r>
    <s v="Whitlock"/>
    <s v="Steven"/>
    <n v="0.95512955032119917"/>
    <n v="1"/>
    <x v="0"/>
    <n v="0.97"/>
    <n v="0.93657387580299778"/>
    <n v="0.96250000000000002"/>
  </r>
  <r>
    <s v="Courtwright"/>
    <s v="Jennifer"/>
    <n v="0.95186194173924243"/>
    <n v="2"/>
    <x v="0"/>
    <n v="0.94171779141104295"/>
    <n v="0.93793706293706292"/>
    <n v="1"/>
  </r>
  <r>
    <s v="Galarneau"/>
    <s v="Erin"/>
    <n v="0.95111992148955338"/>
    <n v="3"/>
    <x v="0"/>
    <n v="0.96932515337423308"/>
    <n v="0.93972465034965036"/>
    <n v="0.9375"/>
  </r>
  <r>
    <s v="Lima"/>
    <s v="Heather"/>
    <n v="0.94780669144981422"/>
    <n v="2"/>
    <x v="0"/>
    <n v="0.91951672862453537"/>
    <n v="0.95"/>
    <n v="1"/>
  </r>
  <r>
    <s v="Zelles"/>
    <s v="Alexandra"/>
    <n v="0.93435886342469143"/>
    <n v="3"/>
    <x v="0"/>
    <n v="0.93394052044609677"/>
    <n v="0.92070663811563169"/>
    <n v="0.96250000000000002"/>
  </r>
  <r>
    <s v="Uselman"/>
    <s v="Lance"/>
    <n v="0.92997780900081528"/>
    <n v="4"/>
    <x v="0"/>
    <n v="0.91717791411042948"/>
    <n v="0.86401660839160843"/>
    <n v="1.0874999999999999"/>
  </r>
  <r>
    <s v="Holmes"/>
    <s v="Shannon"/>
    <n v="0.92705480715603428"/>
    <n v="5"/>
    <x v="0"/>
    <n v="0.93558282208588961"/>
    <n v="0.88830419580419573"/>
    <n v="0.98750000000000004"/>
  </r>
  <r>
    <s v="Kalfs, Lloyd C."/>
    <m/>
    <n v="0.9131993373212659"/>
    <n v="2"/>
    <x v="0"/>
    <n v="0.97"/>
    <n v="0.90049834330316447"/>
    <n v="0.82499999999999996"/>
  </r>
  <r>
    <s v="Finch"/>
    <s v="Brian"/>
    <n v="0.90719709368507373"/>
    <n v="4"/>
    <x v="0"/>
    <n v="0.91230483271375462"/>
    <n v="0.88693790149892948"/>
    <n v="0.9375"/>
  </r>
  <r>
    <s v="Norton, Kelsey A."/>
    <m/>
    <n v="0.90512889285498233"/>
    <n v="3"/>
    <x v="0"/>
    <n v="0.88655913978494616"/>
    <n v="0.90126309235250945"/>
    <n v="0.95"/>
  </r>
  <r>
    <s v="Woiak"/>
    <s v="Zebadiah"/>
    <n v="0.90123534703040065"/>
    <n v="5"/>
    <x v="0"/>
    <n v="0.92672862453531601"/>
    <n v="0.87635974304068531"/>
    <n v="0.9"/>
  </r>
  <r>
    <s v="Falck"/>
    <s v="Jeremy"/>
    <n v="0.89946047024732079"/>
    <n v="1"/>
    <x v="0"/>
    <n v="0.93788819875776397"/>
    <n v="0.83576297686053791"/>
    <n v="0.95"/>
  </r>
  <r>
    <s v="East"/>
    <s v="Andrew"/>
    <n v="0.89866561199536665"/>
    <n v="6"/>
    <x v="0"/>
    <n v="0.81288343558282206"/>
    <n v="0.90253059440559436"/>
    <n v="1.0625"/>
  </r>
  <r>
    <s v="Seely"/>
    <s v="Amanda"/>
    <n v="0.89767022758571291"/>
    <n v="6"/>
    <x v="0"/>
    <n v="0.89066914498141259"/>
    <n v="0.89100642398286944"/>
    <n v="0.92500000000000004"/>
  </r>
  <r>
    <s v="Heald, Emily K."/>
    <m/>
    <n v="0.89144716360159237"/>
    <n v="4"/>
    <x v="1"/>
    <n v="0.97"/>
    <n v="0.88986790900398061"/>
    <n v="0.73750000000000004"/>
  </r>
  <r>
    <s v="Zimmer, Kristin E."/>
    <m/>
    <n v="0.89001040884317684"/>
    <n v="5"/>
    <x v="0"/>
    <n v="0.85005376344086003"/>
    <n v="0.88747225866708179"/>
    <n v="0.97499999999999998"/>
  </r>
  <r>
    <s v="Woiak"/>
    <s v="Zachariah"/>
    <n v="0.8896155282074143"/>
    <n v="7"/>
    <x v="1"/>
    <n v="0.90869888475836436"/>
    <n v="0.88408993576017136"/>
    <n v="0.86250000000000004"/>
  </r>
  <r>
    <s v="Hoiland, Caleigh J."/>
    <m/>
    <n v="0.88112850620869776"/>
    <n v="6"/>
    <x v="1"/>
    <n v="0.94913978494623652"/>
    <n v="0.79118148057550752"/>
    <n v="0.92500000000000004"/>
  </r>
  <r>
    <s v="Cook"/>
    <s v="Heaven"/>
    <n v="0.87665562436814903"/>
    <n v="8"/>
    <x v="1"/>
    <n v="0.85821561338289953"/>
    <n v="0.87717344753747317"/>
    <n v="0.91249999999999998"/>
  </r>
  <r>
    <s v="Schmidt"/>
    <s v="Laura"/>
    <n v="0.86999757604358829"/>
    <n v="7"/>
    <x v="1"/>
    <n v="0.83435582822085885"/>
    <n v="0.85313811188811184"/>
    <n v="0.97499999999999998"/>
  </r>
  <r>
    <s v="Braden"/>
    <s v="Brandon"/>
    <n v="0.85291812175554516"/>
    <n v="8"/>
    <x v="1"/>
    <n v="0.78527607361963192"/>
    <n v="0.80326923076923085"/>
    <n v="1.0874999999999999"/>
  </r>
  <r>
    <s v="Anderson"/>
    <s v="Alyssa"/>
    <n v="0.84778317388133351"/>
    <n v="9"/>
    <x v="2"/>
    <n v="0.84662576687116564"/>
    <n v="0.8353321678321679"/>
    <n v="0.875"/>
  </r>
  <r>
    <s v="Ledbetter"/>
    <s v="Keely"/>
    <n v="0.84339487347811848"/>
    <n v="2"/>
    <x v="2"/>
    <n v="0.85403726708074534"/>
    <n v="0.7981999166145507"/>
    <n v="0.91249999999999998"/>
  </r>
  <r>
    <s v="Kersten"/>
    <s v="Tiffany"/>
    <n v="0.84171881817958172"/>
    <n v="3"/>
    <x v="2"/>
    <n v="0.8354037267080745"/>
    <n v="0.78764331874087967"/>
    <n v="0.96250000000000002"/>
  </r>
  <r>
    <s v="Anderson"/>
    <s v="Emily"/>
    <n v="0.83540066068900432"/>
    <n v="10"/>
    <x v="2"/>
    <n v="0.8619631901840491"/>
    <n v="0.85153846153846158"/>
    <n v="0.75"/>
  </r>
  <r>
    <s v="Lancaster"/>
    <s v="Katie"/>
    <n v="0.82911593253374805"/>
    <n v="4"/>
    <x v="3"/>
    <n v="0.89751552795031053"/>
    <n v="0.80027430338405947"/>
    <n v="0.75"/>
  </r>
  <r>
    <s v="White"/>
    <s v="Ben"/>
    <n v="0.81654283992194909"/>
    <n v="5"/>
    <x v="3"/>
    <n v="0.75155279503105588"/>
    <n v="0.80855430477381696"/>
    <n v="0.96250000000000002"/>
  </r>
  <r>
    <s v="Mealman, Amber L."/>
    <m/>
    <n v="0.81374241550391813"/>
    <n v="7"/>
    <x v="3"/>
    <n v="0.88655913978494616"/>
    <n v="0.77904689897484924"/>
    <n v="0.73750000000000004"/>
  </r>
  <r>
    <s v="Braden, Scott P."/>
    <m/>
    <n v="0.80722176340355856"/>
    <n v="8"/>
    <x v="3"/>
    <n v="0.8656989247311826"/>
    <n v="0.7086054837777136"/>
    <n v="0.88749999999999996"/>
  </r>
  <r>
    <s v="Grand, Kevin C."/>
    <m/>
    <n v="0.80261144702551379"/>
    <n v="9"/>
    <x v="3"/>
    <n v="0.782258064516129"/>
    <n v="0.81177055304765522"/>
    <n v="0.82499999999999996"/>
  </r>
  <r>
    <s v="Shirk"/>
    <s v="Trista"/>
    <n v="0.80152549444420607"/>
    <n v="11"/>
    <x v="3"/>
    <n v="0.8926380368098159"/>
    <n v="0.63617569930069928"/>
    <n v="0.95"/>
  </r>
  <r>
    <s v="Keiran"/>
    <s v="Mike"/>
    <n v="0.79828904193485328"/>
    <n v="6"/>
    <x v="3"/>
    <n v="0.76708074534161486"/>
    <n v="0.77864185949551812"/>
    <n v="0.9"/>
  </r>
  <r>
    <s v="Slade"/>
    <s v="Jacob"/>
    <n v="0.78859963939724409"/>
    <n v="9"/>
    <x v="3"/>
    <n v="0.67431226765799257"/>
    <n v="0.92843683083511774"/>
    <n v="0.73750000000000004"/>
  </r>
  <r>
    <s v="Spiegel"/>
    <s v="Joshua"/>
    <n v="0.78830901188476643"/>
    <n v="10"/>
    <x v="3"/>
    <n v="0.76446096654275086"/>
    <n v="0.84381156316916495"/>
    <n v="0.72499999999999998"/>
  </r>
  <r>
    <s v="Zesiger"/>
    <s v="Tyler"/>
    <n v="0.77600647618357066"/>
    <n v="7"/>
    <x v="3"/>
    <n v="0.86645962732919257"/>
    <n v="0.63605656312973391"/>
    <n v="0.875"/>
  </r>
  <r>
    <s v="Blanchard"/>
    <s v="Patrick"/>
    <n v="0.77480382623542754"/>
    <n v="8"/>
    <x v="4"/>
    <n v="0.81055900621118016"/>
    <n v="0.76395055937738876"/>
    <n v="0.72499999999999998"/>
  </r>
  <r>
    <s v="Fox"/>
    <s v="Andrew"/>
    <n v="0.76121601098288227"/>
    <n v="12"/>
    <x v="3"/>
    <n v="0.73926380368098155"/>
    <n v="0.75127622377622383"/>
    <n v="0.82499999999999996"/>
  </r>
  <r>
    <s v="Renschen"/>
    <s v="Katie"/>
    <n v="0.75900388262044705"/>
    <n v="13"/>
    <x v="4"/>
    <n v="0.88036809815950923"/>
    <n v="0.60464160839160841"/>
    <n v="0.82499999999999996"/>
  </r>
  <r>
    <s v="Johnson"/>
    <s v="Ian"/>
    <n v="0.7585064916456381"/>
    <n v="11"/>
    <x v="4"/>
    <n v="0.67431226765799257"/>
    <n v="0.83445396145610273"/>
    <n v="0.77500000000000002"/>
  </r>
  <r>
    <s v="Menza"/>
    <s v="Aaron"/>
    <n v="0.75684584280749934"/>
    <n v="14"/>
    <x v="3"/>
    <n v="0.6380368098159509"/>
    <n v="0.72907779720279731"/>
    <n v="1.05"/>
  </r>
  <r>
    <s v="Werner"/>
    <s v="Timothy"/>
    <n v="0.75563546882338417"/>
    <n v="12"/>
    <x v="4"/>
    <n v="0.78249070631970252"/>
    <n v="0.76284796573875802"/>
    <n v="0.6875"/>
  </r>
  <r>
    <s v="Walters"/>
    <s v="Becky"/>
    <n v="0.75262568106739891"/>
    <n v="15"/>
    <x v="4"/>
    <n v="0.80981595092024539"/>
    <n v="0.69674825174825172"/>
    <n v="0.75"/>
  </r>
  <r>
    <s v="Dim"/>
    <s v="Jules"/>
    <n v="0.74680948552414772"/>
    <n v="13"/>
    <x v="4"/>
    <n v="0.63464684014869888"/>
    <n v="0.78237687366167019"/>
    <n v="0.9"/>
  </r>
  <r>
    <s v="Alvelo-Rivera"/>
    <s v="Miguel"/>
    <n v="0.73938205167049298"/>
    <n v="9"/>
    <x v="5"/>
    <n v="0.85093167701863359"/>
    <n v="0.63502345215759848"/>
    <n v="0.72499999999999998"/>
  </r>
  <r>
    <s v="Alf"/>
    <s v="Emily"/>
    <n v="0.72656142922314726"/>
    <n v="10"/>
    <x v="5"/>
    <n v="0.75465838509316774"/>
    <n v="0.63674518796470025"/>
    <n v="0.85"/>
  </r>
  <r>
    <s v="Young"/>
    <s v="Anthony"/>
    <n v="0.7264119438843365"/>
    <n v="16"/>
    <x v="5"/>
    <n v="0.69938650306748462"/>
    <n v="0.69164335664335663"/>
    <n v="0.85"/>
  </r>
  <r>
    <s v="Dunn, Logan W."/>
    <m/>
    <n v="0.71988176920923064"/>
    <n v="10"/>
    <x v="6"/>
    <n v="0.8709139784946236"/>
    <n v="0.59129044452845292"/>
    <n v="0.67500000000000004"/>
  </r>
  <r>
    <s v="Temple"/>
    <s v="Catherine"/>
    <n v="0.71137419022695103"/>
    <n v="17"/>
    <x v="6"/>
    <n v="0.73006134969325154"/>
    <n v="0.66087412587412586"/>
    <n v="0.77500000000000002"/>
  </r>
  <r>
    <s v="Biersteker"/>
    <s v="Danielle"/>
    <n v="0.71120797760521692"/>
    <n v="18"/>
    <x v="6"/>
    <n v="0.76993865030674846"/>
    <n v="0.64558129370629369"/>
    <n v="0.72499999999999998"/>
  </r>
  <r>
    <s v="Wall"/>
    <s v="Michael"/>
    <n v="0.70791399244926845"/>
    <n v="19"/>
    <x v="6"/>
    <n v="0.77300613496932513"/>
    <n v="0.69677884615384611"/>
    <n v="0.6"/>
  </r>
  <r>
    <s v="Falck"/>
    <s v="Jill"/>
    <n v="0.68983846368355572"/>
    <n v="20"/>
    <x v="6"/>
    <n v="0.75766871165644167"/>
    <n v="0.57942744755244757"/>
    <n v="0.77500000000000002"/>
  </r>
  <r>
    <s v="Johnson, Aaron E."/>
    <m/>
    <n v="0.6879477747753111"/>
    <n v="11"/>
    <x v="6"/>
    <n v="0.89177419354838705"/>
    <n v="0.55309524338989069"/>
    <n v="0.55000000000000004"/>
  </r>
  <r>
    <s v="Sikora"/>
    <s v="Tyler"/>
    <n v="0.68156100395628194"/>
    <n v="14"/>
    <x v="6"/>
    <n v="0.73200743494423792"/>
    <n v="0.64689507494646681"/>
    <n v="0.65"/>
  </r>
  <r>
    <s v="Vacha, Eric J."/>
    <m/>
    <n v="0.67494583891364113"/>
    <n v="12"/>
    <x v="6"/>
    <n v="0.63102150537634405"/>
    <n v="0.74384309190775877"/>
    <n v="0.625"/>
  </r>
  <r>
    <s v="Warnecke, John J."/>
    <m/>
    <n v="0.64696162804627422"/>
    <n v="13"/>
    <x v="6"/>
    <n v="0.73532258064516132"/>
    <n v="0.51958148947052418"/>
    <n v="0.72499999999999998"/>
  </r>
  <r>
    <s v="Canniff"/>
    <s v="Alison"/>
    <n v="0.64198017932987261"/>
    <n v="21"/>
    <x v="7"/>
    <n v="0.64110429447852757"/>
    <n v="0.6513461538461538"/>
    <n v="0.625"/>
  </r>
  <r>
    <s v="Joyce"/>
    <s v="Roberta"/>
    <n v="0.63874446558353171"/>
    <n v="15"/>
    <x v="7"/>
    <n v="0.62022304832713748"/>
    <n v="0.72663811563169167"/>
    <n v="0.5"/>
  </r>
  <r>
    <s v="Nguyen, Linda N."/>
    <m/>
    <n v="0.63562147161353932"/>
    <n v="14"/>
    <x v="7"/>
    <n v="0.76139784946236555"/>
    <n v="0.55265582957148263"/>
    <n v="0.55000000000000004"/>
  </r>
  <r>
    <s v="Schenk"/>
    <s v="Joseph"/>
    <n v="0.6351908275773307"/>
    <n v="22"/>
    <x v="7"/>
    <n v="0.70858895705521474"/>
    <n v="0.59188811188811186"/>
    <n v="0.57499999999999996"/>
  </r>
  <r>
    <s v="Young"/>
    <s v="Kevin"/>
    <n v="0.62875677849757605"/>
    <n v="23"/>
    <x v="7"/>
    <n v="0.73312883435582821"/>
    <n v="0.60126311188811188"/>
    <n v="0.47499999999999998"/>
  </r>
  <r>
    <s v="Frey"/>
    <s v="Carl"/>
    <n v="0.62695494229696691"/>
    <n v="24"/>
    <x v="6"/>
    <n v="0.66871165644171782"/>
    <n v="0.4736756993006993"/>
    <n v="0.85"/>
  </r>
  <r>
    <s v="Nachel"/>
    <s v="Andrew"/>
    <n v="0.62137723187632843"/>
    <n v="16"/>
    <x v="7"/>
    <n v="0.65988847583643118"/>
    <n v="0.54355460385438981"/>
    <n v="0.7"/>
  </r>
  <r>
    <s v="Tucker"/>
    <s v="John"/>
    <n v="0.60540209790209798"/>
    <n v="25"/>
    <x v="6"/>
    <n v="0.5"/>
    <n v="0.55725524475524479"/>
    <n v="0.91249999999999998"/>
  </r>
  <r>
    <s v="Schultz"/>
    <s v="Zachary"/>
    <n v="0.59471143819205086"/>
    <n v="17"/>
    <x v="6"/>
    <n v="0.30650557620817842"/>
    <n v="0.81777301927194868"/>
    <n v="0.72499999999999998"/>
  </r>
  <r>
    <s v="Bruhnke"/>
    <s v="Erik"/>
    <n v="0.57910785533484921"/>
    <n v="26"/>
    <x v="8"/>
    <n v="0.58282208588957052"/>
    <n v="0.46494755244755243"/>
    <n v="0.8"/>
  </r>
  <r>
    <s v="Suchy"/>
    <s v="David"/>
    <n v="0.5765026866099362"/>
    <n v="18"/>
    <x v="8"/>
    <n v="0.58416356877323428"/>
    <n v="0.56959314775160608"/>
    <n v="0.57499999999999996"/>
  </r>
  <r>
    <s v="Meacham"/>
    <s v="Jason"/>
    <n v="0.56837635677206233"/>
    <n v="27"/>
    <x v="8"/>
    <n v="0.47546012269938648"/>
    <n v="0.53298076923076931"/>
    <n v="0.82499999999999996"/>
  </r>
  <r>
    <s v="Gorne"/>
    <s v="Jeremiah"/>
    <n v="0.56517679139524324"/>
    <n v="11"/>
    <x v="9"/>
    <n v="0.53416149068322982"/>
    <n v="0.50378048780487805"/>
    <n v="0.75"/>
  </r>
  <r>
    <s v="Revak"/>
    <s v="Katelyn"/>
    <n v="0.56335420867476083"/>
    <n v="28"/>
    <x v="9"/>
    <n v="0.54601226993865026"/>
    <n v="0.56237325174825181"/>
    <n v="0.6"/>
  </r>
  <r>
    <s v="Herron"/>
    <s v="Jonathan"/>
    <n v="0.55836880604058514"/>
    <n v="29"/>
    <x v="9"/>
    <n v="0.48159509202453987"/>
    <n v="0.57682692307692307"/>
    <n v="0.67500000000000004"/>
  </r>
  <r>
    <s v="Lensing"/>
    <s v="Troy"/>
    <n v="0.55303802647604339"/>
    <n v="18"/>
    <x v="9"/>
    <n v="0.66349442379182166"/>
    <n v="0.46910064239828692"/>
    <n v="0.5"/>
  </r>
  <r>
    <s v="Grevich, Lauren B."/>
    <m/>
    <n v="0.54789495069124095"/>
    <n v="15"/>
    <x v="9"/>
    <n v="0.66752688172043018"/>
    <n v="0.4084604950076719"/>
    <n v="0.58750000000000002"/>
  </r>
  <r>
    <s v="Ford"/>
    <s v="Stanley"/>
    <n v="0.54013575228452537"/>
    <n v="30"/>
    <x v="9"/>
    <n v="0.56441717791411039"/>
    <n v="0.47342220279720282"/>
    <n v="0.625"/>
  </r>
  <r>
    <s v="Ebeling, Trevor S."/>
    <m/>
    <n v="0.50435383216203666"/>
    <n v="16"/>
    <x v="9"/>
    <n v="0.38069892473118278"/>
    <n v="0.56143565567390874"/>
    <n v="0.63749999999999996"/>
  </r>
  <r>
    <s v="Rossi"/>
    <s v="Simeon"/>
    <n v="0.37001855844167619"/>
    <n v="12"/>
    <x v="9"/>
    <n v="0.51242236024844723"/>
    <n v="0.41262403585574314"/>
    <n v="0"/>
  </r>
  <r>
    <s v="Szymanski"/>
    <s v="Bryce"/>
    <n v="0.3652113705292821"/>
    <n v="20"/>
    <x v="10"/>
    <n v="0.60219330855018582"/>
    <n v="0.31083511777301931"/>
    <n v="0"/>
  </r>
  <r>
    <s v="Vacha"/>
    <s v="Eric"/>
    <n v="0.26329280466156674"/>
    <n v="21"/>
    <x v="11"/>
    <n v="0.26684014869888473"/>
    <n v="0.3913918629550320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14" firstHeaderRow="1" firstDataRow="1" firstDataCol="1"/>
  <pivotFields count="8">
    <pivotField showAll="0"/>
    <pivotField showAll="0"/>
    <pivotField numFmtId="9" showAll="0"/>
    <pivotField showAll="0"/>
    <pivotField axis="axisRow" dataField="1" showAll="0" nonAutoSortDefault="1">
      <items count="13">
        <item x="0"/>
        <item x="1"/>
        <item x="3"/>
        <item x="4"/>
        <item x="2"/>
        <item x="6"/>
        <item x="7"/>
        <item x="5"/>
        <item x="9"/>
        <item x="8"/>
        <item x="11"/>
        <item x="10"/>
        <item t="default"/>
      </items>
    </pivotField>
    <pivotField numFmtId="9" showAll="0"/>
    <pivotField numFmtId="9" showAll="0"/>
    <pivotField numFmtId="9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in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26" sqref="H26"/>
    </sheetView>
  </sheetViews>
  <sheetFormatPr defaultRowHeight="12.75" x14ac:dyDescent="0.2"/>
  <cols>
    <col min="1" max="1" width="6.28515625" bestFit="1" customWidth="1"/>
    <col min="2" max="2" width="18.42578125" bestFit="1" customWidth="1"/>
    <col min="3" max="3" width="1.5703125" style="11" customWidth="1"/>
    <col min="4" max="4" width="6.28515625" bestFit="1" customWidth="1"/>
    <col min="5" max="5" width="6.28515625" customWidth="1"/>
    <col min="6" max="6" width="2.5703125" customWidth="1"/>
    <col min="7" max="7" width="5.140625" style="50" customWidth="1"/>
    <col min="8" max="8" width="17.5703125" customWidth="1"/>
    <col min="9" max="9" width="2.5703125" customWidth="1"/>
    <col min="10" max="10" width="6.42578125" bestFit="1" customWidth="1"/>
    <col min="11" max="11" width="8" style="20" customWidth="1"/>
    <col min="12" max="12" width="6.42578125" customWidth="1"/>
    <col min="13" max="13" width="2.140625" style="11" customWidth="1"/>
    <col min="16" max="16" width="3.28515625" customWidth="1"/>
  </cols>
  <sheetData>
    <row r="1" spans="1:17" ht="18" x14ac:dyDescent="0.25">
      <c r="B1" s="3" t="s">
        <v>12</v>
      </c>
      <c r="D1" s="49" t="s">
        <v>139</v>
      </c>
      <c r="Q1" s="13"/>
    </row>
    <row r="2" spans="1:17" x14ac:dyDescent="0.2">
      <c r="B2" s="2"/>
      <c r="D2" s="2">
        <f>SUM(J2:L2)</f>
        <v>1</v>
      </c>
      <c r="E2" s="2"/>
      <c r="F2" s="56"/>
      <c r="J2" s="2">
        <v>0.4</v>
      </c>
      <c r="K2" s="20">
        <v>0.4</v>
      </c>
      <c r="L2">
        <v>0.2</v>
      </c>
      <c r="Q2" s="13"/>
    </row>
    <row r="3" spans="1:17" ht="56.25" x14ac:dyDescent="0.2">
      <c r="A3" t="s">
        <v>96</v>
      </c>
      <c r="B3" s="4" t="s">
        <v>0</v>
      </c>
      <c r="C3" s="13"/>
      <c r="D3" s="4" t="s">
        <v>3</v>
      </c>
      <c r="E3" s="4" t="s">
        <v>14</v>
      </c>
      <c r="F3" s="4"/>
      <c r="G3" s="51" t="s">
        <v>38</v>
      </c>
      <c r="H3" s="36" t="s">
        <v>140</v>
      </c>
      <c r="I3" s="36"/>
      <c r="J3" s="34" t="s">
        <v>13</v>
      </c>
      <c r="K3" s="35" t="s">
        <v>100</v>
      </c>
      <c r="L3" s="34" t="s">
        <v>17</v>
      </c>
      <c r="M3" s="33"/>
      <c r="Q3" s="13" t="s">
        <v>15</v>
      </c>
    </row>
    <row r="4" spans="1:17" s="73" customFormat="1" ht="15" x14ac:dyDescent="0.25">
      <c r="A4" s="73">
        <v>0</v>
      </c>
      <c r="B4" s="73" t="s">
        <v>207</v>
      </c>
      <c r="Q4" s="73" t="s">
        <v>183</v>
      </c>
    </row>
    <row r="5" spans="1:17" x14ac:dyDescent="0.2">
      <c r="A5">
        <v>1</v>
      </c>
      <c r="B5" s="68" t="s">
        <v>190</v>
      </c>
      <c r="C5" s="14"/>
      <c r="D5" s="9">
        <f t="shared" ref="D5:D21" si="0">(J5*$J$2+K5*$K$2+L5*$L$2)/$D$2</f>
        <v>0.80722176340355856</v>
      </c>
      <c r="E5" s="10">
        <f t="shared" ref="E5:E21" si="1">RANK(D5,$D$4:$D$21,)</f>
        <v>8</v>
      </c>
      <c r="F5" s="10"/>
      <c r="G5" s="77" t="s">
        <v>102</v>
      </c>
      <c r="J5" s="9">
        <f>Homework!D5</f>
        <v>0.8656989247311826</v>
      </c>
      <c r="K5" s="9">
        <f>Quizzes!C5</f>
        <v>0.7086054837777136</v>
      </c>
      <c r="L5" s="9">
        <f>Portfolio!D5</f>
        <v>0.88749999999999996</v>
      </c>
      <c r="M5" s="19"/>
      <c r="Q5" s="13" t="s">
        <v>102</v>
      </c>
    </row>
    <row r="6" spans="1:17" s="23" customFormat="1" x14ac:dyDescent="0.2">
      <c r="A6" s="23">
        <v>1</v>
      </c>
      <c r="B6" s="68" t="s">
        <v>191</v>
      </c>
      <c r="C6" s="21"/>
      <c r="D6" s="9">
        <f t="shared" si="0"/>
        <v>0.71988176920923064</v>
      </c>
      <c r="E6" s="10">
        <f t="shared" si="1"/>
        <v>10</v>
      </c>
      <c r="F6" s="10"/>
      <c r="G6" s="77" t="s">
        <v>109</v>
      </c>
      <c r="J6" s="9">
        <f>Homework!D6</f>
        <v>0.8709139784946236</v>
      </c>
      <c r="K6" s="9">
        <f>Quizzes!C6</f>
        <v>0.59129044452845292</v>
      </c>
      <c r="L6" s="9">
        <f>Portfolio!D6</f>
        <v>0.67500000000000004</v>
      </c>
      <c r="M6" s="19"/>
      <c r="Q6" s="13" t="s">
        <v>102</v>
      </c>
    </row>
    <row r="7" spans="1:17" s="23" customFormat="1" x14ac:dyDescent="0.2">
      <c r="A7">
        <v>1</v>
      </c>
      <c r="B7" s="68" t="s">
        <v>192</v>
      </c>
      <c r="C7" s="24"/>
      <c r="D7" s="9">
        <f t="shared" si="0"/>
        <v>0.50435383216203666</v>
      </c>
      <c r="E7" s="10">
        <f t="shared" si="1"/>
        <v>16</v>
      </c>
      <c r="F7" s="10"/>
      <c r="G7" s="77" t="s">
        <v>108</v>
      </c>
      <c r="J7" s="9">
        <f>Homework!D7</f>
        <v>0.38069892473118278</v>
      </c>
      <c r="K7" s="9">
        <f>Quizzes!C7</f>
        <v>0.56143565567390874</v>
      </c>
      <c r="L7" s="9">
        <f>Portfolio!D7</f>
        <v>0.63749999999999996</v>
      </c>
      <c r="M7" s="19"/>
      <c r="Q7" s="13" t="s">
        <v>183</v>
      </c>
    </row>
    <row r="8" spans="1:17" s="23" customFormat="1" x14ac:dyDescent="0.2">
      <c r="A8">
        <v>1</v>
      </c>
      <c r="B8" s="68" t="s">
        <v>193</v>
      </c>
      <c r="C8" s="24"/>
      <c r="D8" s="9">
        <f t="shared" si="0"/>
        <v>0.80261144702551379</v>
      </c>
      <c r="E8" s="10">
        <f t="shared" si="1"/>
        <v>9</v>
      </c>
      <c r="F8" s="10"/>
      <c r="G8" s="77" t="s">
        <v>102</v>
      </c>
      <c r="J8" s="9">
        <f>Homework!D8</f>
        <v>0.782258064516129</v>
      </c>
      <c r="K8" s="9">
        <f>Quizzes!C8</f>
        <v>0.81177055304765522</v>
      </c>
      <c r="L8" s="9">
        <f>Portfolio!D8</f>
        <v>0.82499999999999996</v>
      </c>
      <c r="M8" s="19"/>
      <c r="Q8" s="13" t="s">
        <v>109</v>
      </c>
    </row>
    <row r="9" spans="1:17" s="23" customFormat="1" x14ac:dyDescent="0.2">
      <c r="A9">
        <v>1</v>
      </c>
      <c r="B9" s="68" t="s">
        <v>194</v>
      </c>
      <c r="C9" s="24"/>
      <c r="D9" s="9">
        <f t="shared" si="0"/>
        <v>0.54789495069124095</v>
      </c>
      <c r="E9" s="10">
        <f t="shared" si="1"/>
        <v>15</v>
      </c>
      <c r="F9" s="10"/>
      <c r="G9" s="77" t="s">
        <v>108</v>
      </c>
      <c r="J9" s="9">
        <f>Homework!D9</f>
        <v>0.66752688172043018</v>
      </c>
      <c r="K9" s="9">
        <f>Quizzes!C9</f>
        <v>0.4084604950076719</v>
      </c>
      <c r="L9" s="9">
        <f>Portfolio!D9</f>
        <v>0.58750000000000002</v>
      </c>
      <c r="M9" s="19"/>
      <c r="Q9" s="13" t="s">
        <v>109</v>
      </c>
    </row>
    <row r="10" spans="1:17" s="23" customFormat="1" x14ac:dyDescent="0.2">
      <c r="A10">
        <v>1</v>
      </c>
      <c r="B10" s="68" t="s">
        <v>195</v>
      </c>
      <c r="C10" s="24"/>
      <c r="D10" s="9">
        <f t="shared" si="0"/>
        <v>0.95841397849462362</v>
      </c>
      <c r="E10" s="10">
        <f t="shared" si="1"/>
        <v>1</v>
      </c>
      <c r="F10" s="10"/>
      <c r="G10" s="77" t="s">
        <v>104</v>
      </c>
      <c r="J10" s="74">
        <f>Homework!D10</f>
        <v>0.96478494623655908</v>
      </c>
      <c r="K10" s="74">
        <f>Quizzes!C10</f>
        <v>0.95</v>
      </c>
      <c r="L10" s="9">
        <f>Portfolio!D10</f>
        <v>0.96250000000000002</v>
      </c>
      <c r="M10" s="19"/>
      <c r="Q10" s="13" t="s">
        <v>106</v>
      </c>
    </row>
    <row r="11" spans="1:17" s="23" customFormat="1" x14ac:dyDescent="0.2">
      <c r="A11">
        <v>1</v>
      </c>
      <c r="B11" s="68" t="s">
        <v>196</v>
      </c>
      <c r="C11" s="24"/>
      <c r="D11" s="9">
        <f t="shared" si="0"/>
        <v>0.89144716360159237</v>
      </c>
      <c r="E11" s="10">
        <f t="shared" si="1"/>
        <v>4</v>
      </c>
      <c r="F11" s="10"/>
      <c r="G11" s="77" t="s">
        <v>106</v>
      </c>
      <c r="J11" s="74">
        <f>Homework!D11</f>
        <v>0.97</v>
      </c>
      <c r="K11" s="74">
        <f>Quizzes!C11</f>
        <v>0.88986790900398061</v>
      </c>
      <c r="L11" s="9">
        <f>Portfolio!D11</f>
        <v>0.73750000000000004</v>
      </c>
      <c r="M11" s="19"/>
      <c r="Q11" s="13" t="s">
        <v>106</v>
      </c>
    </row>
    <row r="12" spans="1:17" s="23" customFormat="1" x14ac:dyDescent="0.2">
      <c r="A12">
        <v>1</v>
      </c>
      <c r="B12" s="68" t="s">
        <v>197</v>
      </c>
      <c r="C12" s="24"/>
      <c r="D12" s="9">
        <f t="shared" si="0"/>
        <v>0.88112850620869776</v>
      </c>
      <c r="E12" s="10">
        <f t="shared" si="1"/>
        <v>6</v>
      </c>
      <c r="F12" s="10"/>
      <c r="G12" s="77" t="s">
        <v>106</v>
      </c>
      <c r="J12" s="74">
        <f>Homework!D12</f>
        <v>0.94913978494623652</v>
      </c>
      <c r="K12" s="74">
        <f>Quizzes!C12</f>
        <v>0.79118148057550752</v>
      </c>
      <c r="L12" s="9">
        <f>Portfolio!D12</f>
        <v>0.92500000000000004</v>
      </c>
      <c r="M12" s="19"/>
      <c r="Q12" s="13" t="s">
        <v>105</v>
      </c>
    </row>
    <row r="13" spans="1:17" s="23" customFormat="1" x14ac:dyDescent="0.2">
      <c r="A13">
        <v>1</v>
      </c>
      <c r="B13" s="68" t="s">
        <v>198</v>
      </c>
      <c r="C13" s="24"/>
      <c r="D13" s="9">
        <f t="shared" si="0"/>
        <v>0.6879477747753111</v>
      </c>
      <c r="E13" s="10">
        <f t="shared" si="1"/>
        <v>11</v>
      </c>
      <c r="F13" s="10"/>
      <c r="G13" s="77" t="s">
        <v>109</v>
      </c>
      <c r="J13" s="74">
        <f>Homework!D13</f>
        <v>0.89177419354838705</v>
      </c>
      <c r="K13" s="74">
        <f>Quizzes!C13</f>
        <v>0.55309524338989069</v>
      </c>
      <c r="L13" s="9">
        <f>Portfolio!D13</f>
        <v>0.55000000000000004</v>
      </c>
      <c r="M13" s="19"/>
      <c r="Q13" s="13" t="s">
        <v>109</v>
      </c>
    </row>
    <row r="14" spans="1:17" s="23" customFormat="1" x14ac:dyDescent="0.2">
      <c r="A14">
        <v>1</v>
      </c>
      <c r="B14" s="68" t="s">
        <v>199</v>
      </c>
      <c r="C14" s="24"/>
      <c r="D14" s="9">
        <f t="shared" si="0"/>
        <v>0.9131993373212659</v>
      </c>
      <c r="E14" s="10">
        <f t="shared" si="1"/>
        <v>2</v>
      </c>
      <c r="F14" s="10"/>
      <c r="G14" s="77" t="s">
        <v>104</v>
      </c>
      <c r="J14" s="74">
        <f>Homework!D14</f>
        <v>0.97</v>
      </c>
      <c r="K14" s="74">
        <f>Quizzes!C14</f>
        <v>0.90049834330316447</v>
      </c>
      <c r="L14" s="9">
        <f>Portfolio!D14</f>
        <v>0.82499999999999996</v>
      </c>
      <c r="M14" s="19"/>
      <c r="Q14" s="13" t="s">
        <v>106</v>
      </c>
    </row>
    <row r="15" spans="1:17" s="23" customFormat="1" x14ac:dyDescent="0.2">
      <c r="A15">
        <v>1</v>
      </c>
      <c r="B15" s="68" t="s">
        <v>200</v>
      </c>
      <c r="C15" s="24"/>
      <c r="D15" s="9">
        <f t="shared" si="0"/>
        <v>0.81374241550391813</v>
      </c>
      <c r="E15" s="10">
        <f t="shared" si="1"/>
        <v>7</v>
      </c>
      <c r="F15" s="10"/>
      <c r="G15" s="77" t="s">
        <v>102</v>
      </c>
      <c r="J15" s="74">
        <f>Homework!D15</f>
        <v>0.88655913978494616</v>
      </c>
      <c r="K15" s="74">
        <f>Quizzes!C15</f>
        <v>0.77904689897484924</v>
      </c>
      <c r="L15" s="9">
        <f>Portfolio!D15</f>
        <v>0.73750000000000004</v>
      </c>
      <c r="M15" s="19"/>
      <c r="Q15" s="13" t="s">
        <v>106</v>
      </c>
    </row>
    <row r="16" spans="1:17" s="23" customFormat="1" x14ac:dyDescent="0.2">
      <c r="A16">
        <v>1</v>
      </c>
      <c r="B16" s="68" t="s">
        <v>201</v>
      </c>
      <c r="C16" s="24"/>
      <c r="D16" s="9">
        <f t="shared" si="0"/>
        <v>0.63562147161353932</v>
      </c>
      <c r="E16" s="10">
        <f t="shared" si="1"/>
        <v>14</v>
      </c>
      <c r="F16" s="10"/>
      <c r="G16" s="77" t="s">
        <v>110</v>
      </c>
      <c r="J16" s="74">
        <f>Homework!D16</f>
        <v>0.76139784946236555</v>
      </c>
      <c r="K16" s="74">
        <f>Quizzes!C16</f>
        <v>0.55265582957148263</v>
      </c>
      <c r="L16" s="9">
        <f>Portfolio!D16</f>
        <v>0.55000000000000004</v>
      </c>
      <c r="M16" s="19"/>
      <c r="Q16" s="13" t="s">
        <v>109</v>
      </c>
    </row>
    <row r="17" spans="1:17" s="23" customFormat="1" x14ac:dyDescent="0.2">
      <c r="A17">
        <v>1</v>
      </c>
      <c r="B17" s="68" t="s">
        <v>202</v>
      </c>
      <c r="C17" s="24"/>
      <c r="D17" s="9">
        <f t="shared" si="0"/>
        <v>0.90512889285498233</v>
      </c>
      <c r="E17" s="10">
        <f t="shared" si="1"/>
        <v>3</v>
      </c>
      <c r="F17" s="10"/>
      <c r="G17" s="77" t="s">
        <v>104</v>
      </c>
      <c r="J17" s="74">
        <f>Homework!D17</f>
        <v>0.88655913978494616</v>
      </c>
      <c r="K17" s="74">
        <f>Quizzes!C17</f>
        <v>0.90126309235250945</v>
      </c>
      <c r="L17" s="9">
        <f>Portfolio!D17</f>
        <v>0.95</v>
      </c>
      <c r="M17" s="19"/>
      <c r="Q17" s="13" t="s">
        <v>105</v>
      </c>
    </row>
    <row r="18" spans="1:17" s="73" customFormat="1" ht="15" x14ac:dyDescent="0.25">
      <c r="A18" s="73">
        <v>0</v>
      </c>
      <c r="B18" s="73" t="s">
        <v>203</v>
      </c>
      <c r="Q18" s="73" t="s">
        <v>183</v>
      </c>
    </row>
    <row r="19" spans="1:17" x14ac:dyDescent="0.2">
      <c r="A19">
        <v>1</v>
      </c>
      <c r="B19" s="68" t="s">
        <v>204</v>
      </c>
      <c r="C19"/>
      <c r="D19" s="9">
        <f t="shared" si="0"/>
        <v>0.67494583891364113</v>
      </c>
      <c r="E19" s="10">
        <f t="shared" si="1"/>
        <v>12</v>
      </c>
      <c r="F19" s="10"/>
      <c r="G19" s="77" t="s">
        <v>109</v>
      </c>
      <c r="J19" s="74">
        <f>Homework!D19</f>
        <v>0.63102150537634405</v>
      </c>
      <c r="K19" s="74">
        <f>Quizzes!C19</f>
        <v>0.74384309190775877</v>
      </c>
      <c r="L19" s="9">
        <f>Portfolio!D19</f>
        <v>0.625</v>
      </c>
      <c r="M19" s="19"/>
      <c r="Q19" s="13" t="s">
        <v>109</v>
      </c>
    </row>
    <row r="20" spans="1:17" s="23" customFormat="1" x14ac:dyDescent="0.2">
      <c r="A20">
        <v>1</v>
      </c>
      <c r="B20" s="68" t="s">
        <v>205</v>
      </c>
      <c r="C20" s="25"/>
      <c r="D20" s="9">
        <f t="shared" si="0"/>
        <v>0.64696162804627422</v>
      </c>
      <c r="E20" s="10">
        <f t="shared" si="1"/>
        <v>13</v>
      </c>
      <c r="F20" s="10"/>
      <c r="G20" s="77" t="s">
        <v>110</v>
      </c>
      <c r="J20" s="74">
        <f>Homework!D20</f>
        <v>0.73532258064516132</v>
      </c>
      <c r="K20" s="74">
        <f>Quizzes!C20</f>
        <v>0.51958148947052418</v>
      </c>
      <c r="L20" s="9">
        <f>Portfolio!D20</f>
        <v>0.72499999999999998</v>
      </c>
      <c r="M20" s="19"/>
      <c r="Q20" s="13" t="s">
        <v>109</v>
      </c>
    </row>
    <row r="21" spans="1:17" s="23" customFormat="1" x14ac:dyDescent="0.2">
      <c r="A21">
        <v>1</v>
      </c>
      <c r="B21" s="68" t="s">
        <v>206</v>
      </c>
      <c r="C21" s="24"/>
      <c r="D21" s="9">
        <f t="shared" si="0"/>
        <v>0.89001040884317684</v>
      </c>
      <c r="E21" s="10">
        <f t="shared" si="1"/>
        <v>5</v>
      </c>
      <c r="F21" s="10"/>
      <c r="G21" s="77" t="s">
        <v>104</v>
      </c>
      <c r="H21" s="15" t="s">
        <v>229</v>
      </c>
      <c r="J21" s="74">
        <f>Homework!D21</f>
        <v>0.85005376344086003</v>
      </c>
      <c r="K21" s="74">
        <f>Quizzes!C21</f>
        <v>0.88747225866708179</v>
      </c>
      <c r="L21" s="9">
        <f>Portfolio!D21</f>
        <v>0.97499999999999998</v>
      </c>
      <c r="M21" s="19"/>
      <c r="Q21" s="13" t="s">
        <v>102</v>
      </c>
    </row>
    <row r="22" spans="1:17" x14ac:dyDescent="0.2">
      <c r="B22" s="1"/>
      <c r="C22" s="14"/>
    </row>
    <row r="23" spans="1:17" x14ac:dyDescent="0.2">
      <c r="A23">
        <f>SUM(A4:A21)</f>
        <v>16</v>
      </c>
      <c r="B23" s="1" t="s">
        <v>98</v>
      </c>
      <c r="C23" s="14"/>
    </row>
    <row r="24" spans="1:17" x14ac:dyDescent="0.2">
      <c r="A24" s="6">
        <f>1-(A23/COUNTA(B4:B21))</f>
        <v>0.11111111111111116</v>
      </c>
      <c r="B24" s="26" t="s">
        <v>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5"/>
  <sheetViews>
    <sheetView zoomScale="120" zoomScaleNormal="12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B18" sqref="B18:D18"/>
    </sheetView>
  </sheetViews>
  <sheetFormatPr defaultRowHeight="12.75" x14ac:dyDescent="0.2"/>
  <cols>
    <col min="1" max="1" width="19" bestFit="1" customWidth="1"/>
    <col min="2" max="2" width="7.140625" customWidth="1"/>
    <col min="3" max="3" width="8.140625" bestFit="1" customWidth="1"/>
    <col min="4" max="4" width="8" customWidth="1"/>
    <col min="5" max="5" width="2.5703125" customWidth="1"/>
    <col min="6" max="6" width="6.42578125" customWidth="1"/>
    <col min="7" max="7" width="7" customWidth="1"/>
    <col min="8" max="9" width="6.42578125" customWidth="1"/>
    <col min="10" max="10" width="6.7109375" customWidth="1"/>
    <col min="11" max="11" width="7.140625" bestFit="1" customWidth="1"/>
    <col min="12" max="13" width="7.140625" customWidth="1"/>
    <col min="14" max="15" width="7.140625" bestFit="1" customWidth="1"/>
    <col min="16" max="16" width="6.42578125" bestFit="1" customWidth="1"/>
    <col min="17" max="17" width="6.42578125" customWidth="1"/>
    <col min="18" max="18" width="6.85546875" customWidth="1"/>
    <col min="19" max="21" width="7.140625" customWidth="1"/>
    <col min="22" max="24" width="7" customWidth="1"/>
  </cols>
  <sheetData>
    <row r="1" spans="1:33" ht="18" x14ac:dyDescent="0.25">
      <c r="A1" s="3" t="s">
        <v>7</v>
      </c>
      <c r="G1" s="2"/>
      <c r="H1" s="2"/>
      <c r="I1" s="2"/>
      <c r="J1" s="2"/>
      <c r="K1" s="41"/>
      <c r="L1" s="42"/>
      <c r="M1" s="43"/>
      <c r="N1" s="44"/>
      <c r="O1" s="45"/>
      <c r="P1" s="46"/>
      <c r="Q1" s="46">
        <v>9</v>
      </c>
      <c r="R1" s="46">
        <v>10</v>
      </c>
      <c r="S1" s="47">
        <v>7</v>
      </c>
      <c r="T1" s="56">
        <v>10</v>
      </c>
      <c r="U1" s="56">
        <v>10</v>
      </c>
    </row>
    <row r="2" spans="1:33" s="2" customFormat="1" x14ac:dyDescent="0.2">
      <c r="B2" s="2">
        <f>SUM(F2:BV2)</f>
        <v>99</v>
      </c>
      <c r="D2" s="2">
        <v>0.97</v>
      </c>
      <c r="F2">
        <v>10</v>
      </c>
      <c r="G2" s="2">
        <v>13</v>
      </c>
      <c r="H2" s="2">
        <v>10</v>
      </c>
      <c r="I2" s="39">
        <v>8</v>
      </c>
      <c r="J2" s="40">
        <v>8</v>
      </c>
      <c r="K2" s="56">
        <v>10</v>
      </c>
      <c r="L2" s="56">
        <v>3</v>
      </c>
      <c r="M2" s="56">
        <v>3</v>
      </c>
      <c r="N2" s="56">
        <v>6</v>
      </c>
      <c r="O2" s="56">
        <v>10</v>
      </c>
      <c r="P2" s="56">
        <v>18</v>
      </c>
    </row>
    <row r="3" spans="1:33" s="5" customFormat="1" ht="189" customHeight="1" x14ac:dyDescent="0.2">
      <c r="A3" s="4" t="s">
        <v>0</v>
      </c>
      <c r="B3" s="4" t="s">
        <v>3</v>
      </c>
      <c r="C3" s="4" t="s">
        <v>4</v>
      </c>
      <c r="D3" s="13" t="s">
        <v>29</v>
      </c>
      <c r="F3" s="18" t="s">
        <v>31</v>
      </c>
      <c r="G3" s="18" t="s">
        <v>36</v>
      </c>
      <c r="H3" s="18" t="s">
        <v>35</v>
      </c>
      <c r="I3" s="18" t="s">
        <v>34</v>
      </c>
      <c r="J3" s="18" t="s">
        <v>33</v>
      </c>
      <c r="K3" s="18" t="s">
        <v>32</v>
      </c>
      <c r="L3" s="18" t="s">
        <v>134</v>
      </c>
      <c r="M3" s="18" t="s">
        <v>133</v>
      </c>
      <c r="N3" s="18" t="s">
        <v>135</v>
      </c>
      <c r="O3" s="18" t="s">
        <v>37</v>
      </c>
      <c r="P3" s="18" t="s">
        <v>221</v>
      </c>
      <c r="Q3" s="18" t="s">
        <v>136</v>
      </c>
      <c r="R3" s="18" t="s">
        <v>137</v>
      </c>
      <c r="S3" s="18" t="s">
        <v>186</v>
      </c>
      <c r="T3" s="18" t="s">
        <v>187</v>
      </c>
      <c r="U3" s="18" t="s">
        <v>138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s="73" customFormat="1" ht="15" x14ac:dyDescent="0.25">
      <c r="A4" s="73" t="s">
        <v>207</v>
      </c>
      <c r="I4" s="73">
        <v>7</v>
      </c>
    </row>
    <row r="5" spans="1:33" x14ac:dyDescent="0.2">
      <c r="A5" s="68" t="s">
        <v>190</v>
      </c>
      <c r="B5" s="17">
        <f>SUM(F5:BV5)</f>
        <v>83</v>
      </c>
      <c r="C5" s="6">
        <f>B5/$B$2</f>
        <v>0.83838383838383834</v>
      </c>
      <c r="D5" s="6">
        <f t="shared" ref="D5:D21" si="0">C5/MAX($C$4:$C$21)*$D$2</f>
        <v>0.8656989247311826</v>
      </c>
      <c r="F5" s="17">
        <v>9</v>
      </c>
      <c r="G5" s="17">
        <v>11.5</v>
      </c>
      <c r="H5" s="17">
        <v>8.5</v>
      </c>
      <c r="I5" s="17">
        <v>8</v>
      </c>
      <c r="J5" s="17">
        <v>4</v>
      </c>
      <c r="K5" s="17">
        <v>8</v>
      </c>
      <c r="L5" s="17">
        <v>2.5</v>
      </c>
      <c r="M5" s="17">
        <v>3</v>
      </c>
      <c r="N5" s="17">
        <v>6</v>
      </c>
      <c r="O5" s="17">
        <v>6.5</v>
      </c>
      <c r="P5" s="17">
        <v>16</v>
      </c>
      <c r="Q5" s="17"/>
      <c r="R5" s="17"/>
      <c r="S5" s="17"/>
      <c r="T5" s="17"/>
      <c r="U5" s="17"/>
    </row>
    <row r="6" spans="1:33" x14ac:dyDescent="0.2">
      <c r="A6" s="68" t="s">
        <v>191</v>
      </c>
      <c r="B6" s="17">
        <f t="shared" ref="B6:B13" si="1">SUM(F6:BV6)</f>
        <v>83.5</v>
      </c>
      <c r="C6" s="6">
        <f t="shared" ref="C6:C13" si="2">B6/$B$2</f>
        <v>0.84343434343434343</v>
      </c>
      <c r="D6" s="6">
        <f t="shared" si="0"/>
        <v>0.8709139784946236</v>
      </c>
      <c r="F6" s="17">
        <v>9</v>
      </c>
      <c r="G6" s="17">
        <v>9</v>
      </c>
      <c r="H6" s="17">
        <v>8</v>
      </c>
      <c r="I6" s="17">
        <v>8</v>
      </c>
      <c r="J6" s="17">
        <v>6.5</v>
      </c>
      <c r="K6" s="17">
        <v>10</v>
      </c>
      <c r="L6" s="17">
        <v>3</v>
      </c>
      <c r="M6" s="17">
        <v>3</v>
      </c>
      <c r="N6" s="17">
        <v>6</v>
      </c>
      <c r="O6" s="17">
        <v>7</v>
      </c>
      <c r="P6" s="17">
        <v>14</v>
      </c>
      <c r="Q6" s="17"/>
      <c r="R6" s="17"/>
      <c r="S6" s="17"/>
      <c r="T6" s="17"/>
      <c r="U6" s="17"/>
    </row>
    <row r="7" spans="1:33" x14ac:dyDescent="0.2">
      <c r="A7" s="68" t="s">
        <v>192</v>
      </c>
      <c r="B7" s="17">
        <f t="shared" si="1"/>
        <v>36.5</v>
      </c>
      <c r="C7" s="6">
        <f t="shared" si="2"/>
        <v>0.36868686868686867</v>
      </c>
      <c r="D7" s="6">
        <f t="shared" si="0"/>
        <v>0.38069892473118278</v>
      </c>
      <c r="F7" s="17">
        <v>7</v>
      </c>
      <c r="G7" s="17">
        <v>7.5</v>
      </c>
      <c r="H7" s="17">
        <v>3</v>
      </c>
      <c r="I7" s="17">
        <v>2</v>
      </c>
      <c r="J7" s="17">
        <v>0</v>
      </c>
      <c r="K7" s="17">
        <v>3</v>
      </c>
      <c r="L7" s="17">
        <v>3</v>
      </c>
      <c r="M7" s="17">
        <v>2</v>
      </c>
      <c r="N7" s="17">
        <v>2</v>
      </c>
      <c r="O7" s="17">
        <v>4</v>
      </c>
      <c r="P7" s="17">
        <v>3</v>
      </c>
      <c r="Q7" s="17"/>
      <c r="R7" s="17"/>
      <c r="S7" s="17"/>
      <c r="T7" s="17"/>
      <c r="U7" s="17"/>
    </row>
    <row r="8" spans="1:33" x14ac:dyDescent="0.2">
      <c r="A8" s="68" t="s">
        <v>193</v>
      </c>
      <c r="B8" s="17">
        <f t="shared" si="1"/>
        <v>75</v>
      </c>
      <c r="C8" s="6">
        <f t="shared" si="2"/>
        <v>0.75757575757575757</v>
      </c>
      <c r="D8" s="6">
        <f t="shared" si="0"/>
        <v>0.782258064516129</v>
      </c>
      <c r="F8" s="17">
        <v>7</v>
      </c>
      <c r="G8" s="17">
        <v>5.5</v>
      </c>
      <c r="H8" s="17">
        <v>5</v>
      </c>
      <c r="I8" s="17">
        <v>7.5</v>
      </c>
      <c r="J8" s="17">
        <v>6</v>
      </c>
      <c r="K8" s="17">
        <v>9.5</v>
      </c>
      <c r="L8" s="17">
        <v>3</v>
      </c>
      <c r="M8" s="17">
        <v>1.5</v>
      </c>
      <c r="N8" s="17">
        <v>3</v>
      </c>
      <c r="O8" s="17">
        <v>8.5</v>
      </c>
      <c r="P8" s="17">
        <v>18.5</v>
      </c>
      <c r="Q8" s="17"/>
      <c r="R8" s="17"/>
      <c r="S8" s="17"/>
      <c r="T8" s="17"/>
      <c r="U8" s="17"/>
    </row>
    <row r="9" spans="1:33" x14ac:dyDescent="0.2">
      <c r="A9" s="68" t="s">
        <v>194</v>
      </c>
      <c r="B9" s="17">
        <f t="shared" si="1"/>
        <v>64</v>
      </c>
      <c r="C9" s="6">
        <f t="shared" si="2"/>
        <v>0.64646464646464652</v>
      </c>
      <c r="D9" s="6">
        <f t="shared" si="0"/>
        <v>0.66752688172043018</v>
      </c>
      <c r="F9" s="17">
        <v>7</v>
      </c>
      <c r="G9" s="17">
        <v>12.5</v>
      </c>
      <c r="H9" s="17">
        <v>5</v>
      </c>
      <c r="I9" s="17">
        <v>7</v>
      </c>
      <c r="J9" s="17">
        <v>3</v>
      </c>
      <c r="K9" s="17">
        <v>6</v>
      </c>
      <c r="L9" s="17">
        <v>2</v>
      </c>
      <c r="M9" s="17">
        <v>2</v>
      </c>
      <c r="N9" s="17">
        <v>6</v>
      </c>
      <c r="O9" s="17">
        <v>4</v>
      </c>
      <c r="P9" s="17">
        <v>9.5</v>
      </c>
      <c r="Q9" s="17"/>
      <c r="R9" s="17"/>
      <c r="S9" s="17"/>
      <c r="T9" s="17"/>
      <c r="U9" s="17"/>
    </row>
    <row r="10" spans="1:33" x14ac:dyDescent="0.2">
      <c r="A10" s="68" t="s">
        <v>195</v>
      </c>
      <c r="B10" s="17">
        <f t="shared" si="1"/>
        <v>92.5</v>
      </c>
      <c r="C10" s="6">
        <f t="shared" si="2"/>
        <v>0.93434343434343436</v>
      </c>
      <c r="D10" s="6">
        <f t="shared" si="0"/>
        <v>0.96478494623655908</v>
      </c>
      <c r="F10" s="17">
        <v>10</v>
      </c>
      <c r="G10" s="17">
        <v>13</v>
      </c>
      <c r="H10" s="17">
        <v>9</v>
      </c>
      <c r="I10" s="17">
        <v>8</v>
      </c>
      <c r="J10" s="17">
        <v>7</v>
      </c>
      <c r="K10" s="17">
        <v>8</v>
      </c>
      <c r="L10" s="17">
        <v>3</v>
      </c>
      <c r="M10" s="17">
        <v>3</v>
      </c>
      <c r="N10" s="17">
        <v>6</v>
      </c>
      <c r="O10" s="17">
        <v>7.5</v>
      </c>
      <c r="P10" s="17">
        <v>18</v>
      </c>
      <c r="Q10" s="17"/>
      <c r="R10" s="17"/>
      <c r="S10" s="17"/>
      <c r="T10" s="17"/>
      <c r="U10" s="17"/>
    </row>
    <row r="11" spans="1:33" x14ac:dyDescent="0.2">
      <c r="A11" s="68" t="s">
        <v>196</v>
      </c>
      <c r="B11" s="17">
        <f t="shared" si="1"/>
        <v>93</v>
      </c>
      <c r="C11" s="6">
        <f t="shared" si="2"/>
        <v>0.93939393939393945</v>
      </c>
      <c r="D11" s="6">
        <f t="shared" si="0"/>
        <v>0.97</v>
      </c>
      <c r="F11" s="17">
        <v>9.5</v>
      </c>
      <c r="G11" s="17">
        <v>13</v>
      </c>
      <c r="H11" s="17">
        <v>9.5</v>
      </c>
      <c r="I11" s="17">
        <v>8</v>
      </c>
      <c r="J11" s="17">
        <v>6</v>
      </c>
      <c r="K11" s="17">
        <v>8</v>
      </c>
      <c r="L11" s="17">
        <v>3</v>
      </c>
      <c r="M11" s="17">
        <v>3</v>
      </c>
      <c r="N11" s="17">
        <v>6</v>
      </c>
      <c r="O11" s="17">
        <v>7.5</v>
      </c>
      <c r="P11" s="17">
        <v>19.5</v>
      </c>
      <c r="Q11" s="17"/>
      <c r="R11" s="17"/>
      <c r="S11" s="17"/>
      <c r="T11" s="17"/>
      <c r="U11" s="17"/>
    </row>
    <row r="12" spans="1:33" x14ac:dyDescent="0.2">
      <c r="A12" s="68" t="s">
        <v>197</v>
      </c>
      <c r="B12" s="17">
        <f t="shared" si="1"/>
        <v>91</v>
      </c>
      <c r="C12" s="6">
        <f t="shared" si="2"/>
        <v>0.91919191919191923</v>
      </c>
      <c r="D12" s="6">
        <f t="shared" si="0"/>
        <v>0.94913978494623652</v>
      </c>
      <c r="F12" s="17">
        <v>9</v>
      </c>
      <c r="G12" s="17">
        <v>13</v>
      </c>
      <c r="H12" s="17">
        <v>10</v>
      </c>
      <c r="I12" s="17">
        <v>8</v>
      </c>
      <c r="J12" s="17">
        <v>6</v>
      </c>
      <c r="K12" s="17">
        <v>6.5</v>
      </c>
      <c r="L12" s="17">
        <v>3</v>
      </c>
      <c r="M12" s="17">
        <v>3</v>
      </c>
      <c r="N12" s="17">
        <v>6</v>
      </c>
      <c r="O12" s="17">
        <v>7.5</v>
      </c>
      <c r="P12" s="17">
        <v>19</v>
      </c>
      <c r="Q12" s="17"/>
      <c r="R12" s="17"/>
      <c r="S12" s="17"/>
      <c r="T12" s="17"/>
      <c r="U12" s="17"/>
    </row>
    <row r="13" spans="1:33" x14ac:dyDescent="0.2">
      <c r="A13" s="68" t="s">
        <v>198</v>
      </c>
      <c r="B13" s="17">
        <f t="shared" si="1"/>
        <v>85.5</v>
      </c>
      <c r="C13" s="6">
        <f t="shared" si="2"/>
        <v>0.86363636363636365</v>
      </c>
      <c r="D13" s="6">
        <f t="shared" si="0"/>
        <v>0.89177419354838705</v>
      </c>
      <c r="F13" s="17">
        <v>8</v>
      </c>
      <c r="G13" s="17">
        <v>13</v>
      </c>
      <c r="H13" s="17">
        <v>7.5</v>
      </c>
      <c r="I13" s="17">
        <v>8</v>
      </c>
      <c r="J13" s="17">
        <v>7</v>
      </c>
      <c r="K13" s="17">
        <v>8</v>
      </c>
      <c r="L13" s="17">
        <v>3</v>
      </c>
      <c r="M13" s="17">
        <v>3</v>
      </c>
      <c r="N13" s="17">
        <v>6</v>
      </c>
      <c r="O13" s="17">
        <v>7.5</v>
      </c>
      <c r="P13" s="17">
        <v>14.5</v>
      </c>
      <c r="Q13" s="17"/>
      <c r="R13" s="17"/>
      <c r="S13" s="17"/>
      <c r="T13" s="17"/>
      <c r="U13" s="17"/>
    </row>
    <row r="14" spans="1:33" x14ac:dyDescent="0.2">
      <c r="A14" s="68" t="s">
        <v>199</v>
      </c>
      <c r="B14" s="17">
        <f t="shared" ref="B14:B21" si="3">SUM(F14:BV14)</f>
        <v>93</v>
      </c>
      <c r="C14" s="6">
        <f t="shared" ref="C14:C21" si="4">B14/$B$2</f>
        <v>0.93939393939393945</v>
      </c>
      <c r="D14" s="6">
        <f t="shared" si="0"/>
        <v>0.97</v>
      </c>
      <c r="F14" s="17">
        <v>9</v>
      </c>
      <c r="G14" s="17">
        <v>13</v>
      </c>
      <c r="H14" s="17">
        <v>10</v>
      </c>
      <c r="I14" s="17">
        <v>8</v>
      </c>
      <c r="J14" s="17">
        <v>7</v>
      </c>
      <c r="K14" s="17">
        <v>9.5</v>
      </c>
      <c r="L14" s="17">
        <v>3</v>
      </c>
      <c r="M14" s="17">
        <v>3</v>
      </c>
      <c r="N14" s="17">
        <v>6</v>
      </c>
      <c r="O14" s="17">
        <v>7.5</v>
      </c>
      <c r="P14" s="17">
        <v>17</v>
      </c>
      <c r="Q14" s="17"/>
      <c r="R14" s="17"/>
      <c r="S14" s="17"/>
      <c r="T14" s="17"/>
      <c r="U14" s="17"/>
    </row>
    <row r="15" spans="1:33" x14ac:dyDescent="0.2">
      <c r="A15" s="68" t="s">
        <v>200</v>
      </c>
      <c r="B15" s="17">
        <f t="shared" si="3"/>
        <v>85</v>
      </c>
      <c r="C15" s="6">
        <f t="shared" si="4"/>
        <v>0.85858585858585856</v>
      </c>
      <c r="D15" s="6">
        <f t="shared" si="0"/>
        <v>0.88655913978494616</v>
      </c>
      <c r="F15" s="17">
        <v>7</v>
      </c>
      <c r="G15" s="17">
        <v>12.5</v>
      </c>
      <c r="H15" s="17">
        <v>8.5</v>
      </c>
      <c r="I15" s="17">
        <v>8</v>
      </c>
      <c r="J15" s="17">
        <v>6.5</v>
      </c>
      <c r="K15" s="17">
        <v>9</v>
      </c>
      <c r="L15" s="17">
        <v>3</v>
      </c>
      <c r="M15" s="17">
        <v>2.5</v>
      </c>
      <c r="N15" s="17">
        <v>5.5</v>
      </c>
      <c r="O15" s="17">
        <v>7</v>
      </c>
      <c r="P15" s="17">
        <v>15.5</v>
      </c>
      <c r="Q15" s="17"/>
      <c r="R15" s="17"/>
      <c r="S15" s="17"/>
      <c r="T15" s="17"/>
      <c r="U15" s="17"/>
    </row>
    <row r="16" spans="1:33" x14ac:dyDescent="0.2">
      <c r="A16" s="68" t="s">
        <v>201</v>
      </c>
      <c r="B16" s="17">
        <f t="shared" si="3"/>
        <v>73</v>
      </c>
      <c r="C16" s="6">
        <f t="shared" si="4"/>
        <v>0.73737373737373735</v>
      </c>
      <c r="D16" s="6">
        <f t="shared" si="0"/>
        <v>0.76139784946236555</v>
      </c>
      <c r="F16" s="17">
        <v>8</v>
      </c>
      <c r="G16" s="17">
        <v>12.5</v>
      </c>
      <c r="H16" s="17">
        <v>4</v>
      </c>
      <c r="I16" s="17">
        <v>7.5</v>
      </c>
      <c r="J16" s="17">
        <v>0.5</v>
      </c>
      <c r="K16" s="17">
        <v>6.5</v>
      </c>
      <c r="L16" s="17">
        <v>2.5</v>
      </c>
      <c r="M16" s="17">
        <v>3</v>
      </c>
      <c r="N16" s="17">
        <v>5.5</v>
      </c>
      <c r="O16" s="17">
        <v>6.5</v>
      </c>
      <c r="P16" s="17">
        <v>16.5</v>
      </c>
      <c r="Q16" s="17"/>
      <c r="R16" s="17"/>
      <c r="S16" s="17"/>
      <c r="T16" s="17"/>
      <c r="U16" s="17"/>
      <c r="V16" s="75"/>
    </row>
    <row r="17" spans="1:21" x14ac:dyDescent="0.2">
      <c r="A17" s="68" t="s">
        <v>202</v>
      </c>
      <c r="B17" s="17">
        <f t="shared" si="3"/>
        <v>85</v>
      </c>
      <c r="C17" s="6">
        <f t="shared" si="4"/>
        <v>0.85858585858585856</v>
      </c>
      <c r="D17" s="6">
        <f t="shared" si="0"/>
        <v>0.88655913978494616</v>
      </c>
      <c r="F17" s="17">
        <v>8</v>
      </c>
      <c r="G17" s="17">
        <v>12.5</v>
      </c>
      <c r="H17" s="17">
        <v>8</v>
      </c>
      <c r="I17" s="17">
        <v>7.5</v>
      </c>
      <c r="J17" s="17">
        <v>6</v>
      </c>
      <c r="K17" s="17">
        <v>7</v>
      </c>
      <c r="L17" s="17">
        <v>3</v>
      </c>
      <c r="M17" s="17">
        <v>3</v>
      </c>
      <c r="N17" s="17">
        <v>6</v>
      </c>
      <c r="O17" s="17">
        <v>8.5</v>
      </c>
      <c r="P17" s="17">
        <v>15.5</v>
      </c>
      <c r="Q17" s="17"/>
      <c r="R17" s="17"/>
      <c r="S17" s="17"/>
      <c r="T17" s="17"/>
      <c r="U17" s="17"/>
    </row>
    <row r="18" spans="1:21" s="73" customFormat="1" ht="15" x14ac:dyDescent="0.25">
      <c r="A18" s="73" t="s">
        <v>203</v>
      </c>
      <c r="F18" s="73">
        <v>2</v>
      </c>
      <c r="L18" s="73">
        <v>2</v>
      </c>
      <c r="M18" s="73">
        <v>1</v>
      </c>
      <c r="N18" s="73">
        <v>2</v>
      </c>
    </row>
    <row r="19" spans="1:21" x14ac:dyDescent="0.2">
      <c r="A19" s="68" t="s">
        <v>204</v>
      </c>
      <c r="B19" s="17">
        <f t="shared" si="3"/>
        <v>60.5</v>
      </c>
      <c r="C19" s="6">
        <f t="shared" si="4"/>
        <v>0.61111111111111116</v>
      </c>
      <c r="D19" s="6">
        <f t="shared" si="0"/>
        <v>0.63102150537634405</v>
      </c>
      <c r="F19" s="17">
        <v>7</v>
      </c>
      <c r="G19" s="17">
        <v>7</v>
      </c>
      <c r="H19" s="17">
        <v>3</v>
      </c>
      <c r="I19" s="17">
        <v>6</v>
      </c>
      <c r="J19" s="17">
        <v>2</v>
      </c>
      <c r="K19" s="17">
        <v>5</v>
      </c>
      <c r="L19" s="17">
        <v>2</v>
      </c>
      <c r="M19" s="17">
        <v>2</v>
      </c>
      <c r="N19" s="17">
        <v>5.5</v>
      </c>
      <c r="O19" s="17">
        <v>6.5</v>
      </c>
      <c r="P19" s="17">
        <v>14.5</v>
      </c>
      <c r="Q19" s="17"/>
      <c r="R19" s="17"/>
      <c r="S19" s="17"/>
      <c r="T19" s="17"/>
      <c r="U19" s="17"/>
    </row>
    <row r="20" spans="1:21" x14ac:dyDescent="0.2">
      <c r="A20" s="68" t="s">
        <v>205</v>
      </c>
      <c r="B20" s="17">
        <f t="shared" si="3"/>
        <v>70.5</v>
      </c>
      <c r="C20" s="6">
        <f t="shared" si="4"/>
        <v>0.71212121212121215</v>
      </c>
      <c r="D20" s="6">
        <f t="shared" si="0"/>
        <v>0.73532258064516132</v>
      </c>
      <c r="F20" s="17">
        <v>7</v>
      </c>
      <c r="G20" s="17">
        <v>13</v>
      </c>
      <c r="H20" s="17">
        <v>4</v>
      </c>
      <c r="I20" s="17">
        <v>6.5</v>
      </c>
      <c r="J20" s="17">
        <v>3</v>
      </c>
      <c r="K20" s="17">
        <v>9</v>
      </c>
      <c r="L20" s="17">
        <v>3</v>
      </c>
      <c r="M20" s="17">
        <v>3</v>
      </c>
      <c r="N20" s="17">
        <v>5.5</v>
      </c>
      <c r="O20" s="17"/>
      <c r="P20" s="17">
        <v>16.5</v>
      </c>
      <c r="Q20" s="17"/>
      <c r="R20" s="17"/>
      <c r="S20" s="17"/>
      <c r="T20" s="17"/>
      <c r="U20" s="17"/>
    </row>
    <row r="21" spans="1:21" x14ac:dyDescent="0.2">
      <c r="A21" s="68" t="s">
        <v>206</v>
      </c>
      <c r="B21" s="17">
        <f t="shared" si="3"/>
        <v>81.5</v>
      </c>
      <c r="C21" s="6">
        <f t="shared" si="4"/>
        <v>0.8232323232323232</v>
      </c>
      <c r="D21" s="6">
        <f t="shared" si="0"/>
        <v>0.85005376344086003</v>
      </c>
      <c r="F21" s="17">
        <v>8</v>
      </c>
      <c r="G21" s="17">
        <v>11</v>
      </c>
      <c r="H21" s="17">
        <v>8</v>
      </c>
      <c r="I21" s="17">
        <v>8</v>
      </c>
      <c r="J21" s="17">
        <v>7</v>
      </c>
      <c r="K21" s="17">
        <v>5</v>
      </c>
      <c r="L21" s="17">
        <v>3</v>
      </c>
      <c r="M21" s="17">
        <v>3</v>
      </c>
      <c r="N21" s="17">
        <v>5</v>
      </c>
      <c r="O21" s="17">
        <v>8</v>
      </c>
      <c r="P21" s="17">
        <v>15.5</v>
      </c>
      <c r="Q21" s="17"/>
      <c r="R21" s="17"/>
      <c r="S21" s="17"/>
      <c r="T21" s="17"/>
      <c r="U21" s="17"/>
    </row>
    <row r="22" spans="1:21" x14ac:dyDescent="0.2">
      <c r="A22" s="26"/>
    </row>
    <row r="23" spans="1:21" s="7" customFormat="1" x14ac:dyDescent="0.2">
      <c r="B23" s="7" t="s">
        <v>5</v>
      </c>
      <c r="C23" s="6" t="e">
        <f>AVERAGE(C4:C4)</f>
        <v>#DIV/0!</v>
      </c>
      <c r="D23" s="6" t="e">
        <f>AVERAGE(D4:D4)</f>
        <v>#DIV/0!</v>
      </c>
      <c r="F23" s="7">
        <f t="shared" ref="F23:U23" si="5">AVERAGE(F4:F21)</f>
        <v>7.7352941176470589</v>
      </c>
      <c r="G23" s="7">
        <f t="shared" si="5"/>
        <v>11.21875</v>
      </c>
      <c r="H23" s="7">
        <f t="shared" si="5"/>
        <v>6.9375</v>
      </c>
      <c r="I23" s="7">
        <f t="shared" si="5"/>
        <v>7.2352941176470589</v>
      </c>
      <c r="J23" s="7">
        <f t="shared" si="5"/>
        <v>4.84375</v>
      </c>
      <c r="K23" s="7">
        <f t="shared" si="5"/>
        <v>7.375</v>
      </c>
      <c r="L23" s="7">
        <f t="shared" si="5"/>
        <v>2.7647058823529411</v>
      </c>
      <c r="M23" s="7">
        <f t="shared" si="5"/>
        <v>2.5882352941176472</v>
      </c>
      <c r="N23" s="7">
        <f t="shared" si="5"/>
        <v>5.1764705882352944</v>
      </c>
      <c r="O23" s="7">
        <f t="shared" si="5"/>
        <v>6.9333333333333336</v>
      </c>
      <c r="P23" s="7">
        <f t="shared" si="5"/>
        <v>15.1875</v>
      </c>
      <c r="Q23" s="7" t="e">
        <f t="shared" si="5"/>
        <v>#DIV/0!</v>
      </c>
      <c r="R23" s="7" t="e">
        <f t="shared" si="5"/>
        <v>#DIV/0!</v>
      </c>
      <c r="S23" s="7" t="e">
        <f t="shared" si="5"/>
        <v>#DIV/0!</v>
      </c>
      <c r="T23" s="7" t="e">
        <f t="shared" si="5"/>
        <v>#DIV/0!</v>
      </c>
      <c r="U23" s="7" t="e">
        <f t="shared" si="5"/>
        <v>#DIV/0!</v>
      </c>
    </row>
    <row r="24" spans="1:21" s="6" customFormat="1" x14ac:dyDescent="0.2">
      <c r="B24" s="6" t="s">
        <v>6</v>
      </c>
      <c r="F24" s="6">
        <f t="shared" ref="F24:J24" si="6">F23/F2</f>
        <v>0.77352941176470591</v>
      </c>
      <c r="G24" s="6">
        <f t="shared" si="6"/>
        <v>0.86298076923076927</v>
      </c>
      <c r="H24" s="6">
        <f t="shared" si="6"/>
        <v>0.69374999999999998</v>
      </c>
      <c r="I24" s="6">
        <f t="shared" si="6"/>
        <v>0.90441176470588236</v>
      </c>
      <c r="J24" s="6">
        <f t="shared" si="6"/>
        <v>0.60546875</v>
      </c>
      <c r="K24" s="6" t="e">
        <f t="shared" ref="K24:U24" si="7">K23/K1</f>
        <v>#DIV/0!</v>
      </c>
      <c r="L24" s="6" t="e">
        <f t="shared" si="7"/>
        <v>#DIV/0!</v>
      </c>
      <c r="M24" s="6" t="e">
        <f t="shared" si="7"/>
        <v>#DIV/0!</v>
      </c>
      <c r="N24" s="6" t="e">
        <f t="shared" si="7"/>
        <v>#DIV/0!</v>
      </c>
      <c r="O24" s="6" t="e">
        <f t="shared" si="7"/>
        <v>#DIV/0!</v>
      </c>
      <c r="P24" s="6" t="e">
        <f t="shared" si="7"/>
        <v>#DIV/0!</v>
      </c>
      <c r="Q24" s="6" t="e">
        <f t="shared" si="7"/>
        <v>#DIV/0!</v>
      </c>
      <c r="R24" s="6" t="e">
        <f t="shared" si="7"/>
        <v>#DIV/0!</v>
      </c>
      <c r="S24" s="6" t="e">
        <f t="shared" si="7"/>
        <v>#DIV/0!</v>
      </c>
      <c r="T24" s="6" t="e">
        <f t="shared" si="7"/>
        <v>#DIV/0!</v>
      </c>
      <c r="U24" s="6" t="e">
        <f t="shared" si="7"/>
        <v>#DIV/0!</v>
      </c>
    </row>
    <row r="25" spans="1:21" x14ac:dyDescent="0.2">
      <c r="A25" s="1"/>
      <c r="B25" s="1" t="s">
        <v>16</v>
      </c>
      <c r="C25" s="6">
        <f>STDEV(C4:C21)</f>
        <v>0.15127892640234103</v>
      </c>
      <c r="D25" s="6"/>
    </row>
    <row r="26" spans="1:21" x14ac:dyDescent="0.2">
      <c r="A26" s="1"/>
      <c r="C26" s="6"/>
      <c r="D26" s="6"/>
    </row>
    <row r="27" spans="1:21" x14ac:dyDescent="0.2">
      <c r="A27" s="12" t="s">
        <v>26</v>
      </c>
      <c r="B27" s="13" t="s">
        <v>27</v>
      </c>
      <c r="C27" s="13" t="s">
        <v>28</v>
      </c>
      <c r="D27" s="13" t="s">
        <v>29</v>
      </c>
    </row>
    <row r="28" spans="1:21" x14ac:dyDescent="0.2">
      <c r="A28" s="69" t="s">
        <v>207</v>
      </c>
      <c r="B28" s="6">
        <f t="shared" ref="B28:B45" si="8">AVERAGE(F28:U28)</f>
        <v>8.7499999999999994E-2</v>
      </c>
      <c r="C28" s="6">
        <f t="shared" ref="C28:C45" si="9">STDEV(F28:U28)</f>
        <v>0.27669929526473319</v>
      </c>
      <c r="D28" s="6"/>
      <c r="F28" s="38">
        <f>IF(F$2="","",IF(F4="",0,F4/F$2))</f>
        <v>0</v>
      </c>
      <c r="G28" s="38">
        <f t="shared" ref="G28:J28" si="10">IF(G$2="","",IF(G4="",0,G4/G$2))</f>
        <v>0</v>
      </c>
      <c r="H28" s="38">
        <f t="shared" si="10"/>
        <v>0</v>
      </c>
      <c r="I28" s="38">
        <f t="shared" si="10"/>
        <v>0.875</v>
      </c>
      <c r="J28" s="38">
        <f t="shared" si="10"/>
        <v>0</v>
      </c>
      <c r="K28" s="38" t="str">
        <f t="shared" ref="K28:U28" si="11">IF(K$1="","",IF(K4="",0,K4/K$1))</f>
        <v/>
      </c>
      <c r="L28" s="38" t="str">
        <f t="shared" si="11"/>
        <v/>
      </c>
      <c r="M28" s="38" t="str">
        <f t="shared" si="11"/>
        <v/>
      </c>
      <c r="N28" s="38" t="str">
        <f t="shared" si="11"/>
        <v/>
      </c>
      <c r="O28" s="38" t="str">
        <f t="shared" si="11"/>
        <v/>
      </c>
      <c r="P28" s="38" t="str">
        <f t="shared" si="11"/>
        <v/>
      </c>
      <c r="Q28" s="38">
        <f t="shared" si="11"/>
        <v>0</v>
      </c>
      <c r="R28" s="38">
        <f t="shared" si="11"/>
        <v>0</v>
      </c>
      <c r="S28" s="38">
        <f t="shared" si="11"/>
        <v>0</v>
      </c>
      <c r="T28" s="38">
        <f t="shared" si="11"/>
        <v>0</v>
      </c>
      <c r="U28" s="38">
        <f t="shared" si="11"/>
        <v>0</v>
      </c>
    </row>
    <row r="29" spans="1:21" x14ac:dyDescent="0.2">
      <c r="A29" s="68" t="s">
        <v>190</v>
      </c>
      <c r="B29" s="6">
        <f t="shared" si="8"/>
        <v>0.41346153846153849</v>
      </c>
      <c r="C29" s="6">
        <f t="shared" si="9"/>
        <v>0.45406068375987929</v>
      </c>
      <c r="D29" s="6"/>
      <c r="F29" s="38">
        <f t="shared" ref="F29:J29" si="12">IF(F$2="","",IF(F5="",0,F5/F$2))</f>
        <v>0.9</v>
      </c>
      <c r="G29" s="38">
        <f t="shared" si="12"/>
        <v>0.88461538461538458</v>
      </c>
      <c r="H29" s="38">
        <f t="shared" si="12"/>
        <v>0.85</v>
      </c>
      <c r="I29" s="38">
        <f t="shared" si="12"/>
        <v>1</v>
      </c>
      <c r="J29" s="38">
        <f t="shared" si="12"/>
        <v>0.5</v>
      </c>
      <c r="K29" s="38" t="str">
        <f t="shared" ref="K29:U29" si="13">IF(K$1="","",IF(K5="",0,K5/K$1))</f>
        <v/>
      </c>
      <c r="L29" s="38" t="str">
        <f t="shared" si="13"/>
        <v/>
      </c>
      <c r="M29" s="38" t="str">
        <f t="shared" si="13"/>
        <v/>
      </c>
      <c r="N29" s="38" t="str">
        <f t="shared" si="13"/>
        <v/>
      </c>
      <c r="O29" s="38" t="str">
        <f t="shared" si="13"/>
        <v/>
      </c>
      <c r="P29" s="38" t="str">
        <f t="shared" si="13"/>
        <v/>
      </c>
      <c r="Q29" s="38">
        <f t="shared" si="13"/>
        <v>0</v>
      </c>
      <c r="R29" s="38">
        <f t="shared" si="13"/>
        <v>0</v>
      </c>
      <c r="S29" s="38">
        <f t="shared" si="13"/>
        <v>0</v>
      </c>
      <c r="T29" s="38">
        <f t="shared" si="13"/>
        <v>0</v>
      </c>
      <c r="U29" s="38">
        <f t="shared" si="13"/>
        <v>0</v>
      </c>
    </row>
    <row r="30" spans="1:21" x14ac:dyDescent="0.2">
      <c r="A30" s="68" t="s">
        <v>191</v>
      </c>
      <c r="B30" s="6">
        <f t="shared" si="8"/>
        <v>0.42048076923076927</v>
      </c>
      <c r="C30" s="6">
        <f t="shared" si="9"/>
        <v>0.44986484611114136</v>
      </c>
      <c r="D30" s="6"/>
      <c r="F30" s="38">
        <f t="shared" ref="F30:J30" si="14">IF(F$2="","",IF(F6="",0,F6/F$2))</f>
        <v>0.9</v>
      </c>
      <c r="G30" s="38">
        <f t="shared" si="14"/>
        <v>0.69230769230769229</v>
      </c>
      <c r="H30" s="38">
        <f t="shared" si="14"/>
        <v>0.8</v>
      </c>
      <c r="I30" s="38">
        <f t="shared" si="14"/>
        <v>1</v>
      </c>
      <c r="J30" s="38">
        <f t="shared" si="14"/>
        <v>0.8125</v>
      </c>
      <c r="K30" s="38" t="str">
        <f t="shared" ref="K30:U30" si="15">IF(K$1="","",IF(K6="",0,K6/K$1))</f>
        <v/>
      </c>
      <c r="L30" s="38" t="str">
        <f t="shared" si="15"/>
        <v/>
      </c>
      <c r="M30" s="38" t="str">
        <f t="shared" si="15"/>
        <v/>
      </c>
      <c r="N30" s="38" t="str">
        <f t="shared" si="15"/>
        <v/>
      </c>
      <c r="O30" s="38" t="str">
        <f t="shared" si="15"/>
        <v/>
      </c>
      <c r="P30" s="38" t="str">
        <f t="shared" si="15"/>
        <v/>
      </c>
      <c r="Q30" s="38">
        <f t="shared" si="15"/>
        <v>0</v>
      </c>
      <c r="R30" s="38">
        <f t="shared" si="15"/>
        <v>0</v>
      </c>
      <c r="S30" s="38">
        <f t="shared" si="15"/>
        <v>0</v>
      </c>
      <c r="T30" s="38">
        <f t="shared" si="15"/>
        <v>0</v>
      </c>
      <c r="U30" s="38">
        <f t="shared" si="15"/>
        <v>0</v>
      </c>
    </row>
    <row r="31" spans="1:21" x14ac:dyDescent="0.2">
      <c r="A31" s="68" t="s">
        <v>192</v>
      </c>
      <c r="B31" s="6">
        <f t="shared" si="8"/>
        <v>0.18269230769230768</v>
      </c>
      <c r="C31" s="6">
        <f t="shared" si="9"/>
        <v>0.26699468238295643</v>
      </c>
      <c r="D31" s="6"/>
      <c r="F31" s="38">
        <f t="shared" ref="F31:J31" si="16">IF(F$2="","",IF(F7="",0,F7/F$2))</f>
        <v>0.7</v>
      </c>
      <c r="G31" s="38">
        <f t="shared" si="16"/>
        <v>0.57692307692307687</v>
      </c>
      <c r="H31" s="38">
        <f t="shared" si="16"/>
        <v>0.3</v>
      </c>
      <c r="I31" s="38">
        <f t="shared" si="16"/>
        <v>0.25</v>
      </c>
      <c r="J31" s="38">
        <f t="shared" si="16"/>
        <v>0</v>
      </c>
      <c r="K31" s="38" t="str">
        <f t="shared" ref="K31:U31" si="17">IF(K$1="","",IF(K7="",0,K7/K$1))</f>
        <v/>
      </c>
      <c r="L31" s="38" t="str">
        <f t="shared" si="17"/>
        <v/>
      </c>
      <c r="M31" s="38" t="str">
        <f t="shared" si="17"/>
        <v/>
      </c>
      <c r="N31" s="38" t="str">
        <f t="shared" si="17"/>
        <v/>
      </c>
      <c r="O31" s="38" t="str">
        <f t="shared" si="17"/>
        <v/>
      </c>
      <c r="P31" s="38" t="str">
        <f t="shared" si="17"/>
        <v/>
      </c>
      <c r="Q31" s="38">
        <f t="shared" si="17"/>
        <v>0</v>
      </c>
      <c r="R31" s="38">
        <f t="shared" si="17"/>
        <v>0</v>
      </c>
      <c r="S31" s="38">
        <f t="shared" si="17"/>
        <v>0</v>
      </c>
      <c r="T31" s="38">
        <f t="shared" si="17"/>
        <v>0</v>
      </c>
      <c r="U31" s="38">
        <f t="shared" si="17"/>
        <v>0</v>
      </c>
    </row>
    <row r="32" spans="1:21" x14ac:dyDescent="0.2">
      <c r="A32" s="68" t="s">
        <v>193</v>
      </c>
      <c r="B32" s="6">
        <f t="shared" si="8"/>
        <v>0.33105769230769233</v>
      </c>
      <c r="C32" s="6">
        <f t="shared" si="9"/>
        <v>0.37481971614205406</v>
      </c>
      <c r="D32" s="6"/>
      <c r="F32" s="38">
        <f t="shared" ref="F32:J32" si="18">IF(F$2="","",IF(F8="",0,F8/F$2))</f>
        <v>0.7</v>
      </c>
      <c r="G32" s="38">
        <f t="shared" si="18"/>
        <v>0.42307692307692307</v>
      </c>
      <c r="H32" s="38">
        <f t="shared" si="18"/>
        <v>0.5</v>
      </c>
      <c r="I32" s="38">
        <f t="shared" si="18"/>
        <v>0.9375</v>
      </c>
      <c r="J32" s="38">
        <f t="shared" si="18"/>
        <v>0.75</v>
      </c>
      <c r="K32" s="38" t="str">
        <f t="shared" ref="K32:U32" si="19">IF(K$1="","",IF(K8="",0,K8/K$1))</f>
        <v/>
      </c>
      <c r="L32" s="38" t="str">
        <f t="shared" si="19"/>
        <v/>
      </c>
      <c r="M32" s="38" t="str">
        <f t="shared" si="19"/>
        <v/>
      </c>
      <c r="N32" s="38" t="str">
        <f t="shared" si="19"/>
        <v/>
      </c>
      <c r="O32" s="38" t="str">
        <f t="shared" si="19"/>
        <v/>
      </c>
      <c r="P32" s="38" t="str">
        <f t="shared" si="19"/>
        <v/>
      </c>
      <c r="Q32" s="38">
        <f t="shared" si="19"/>
        <v>0</v>
      </c>
      <c r="R32" s="38">
        <f t="shared" si="19"/>
        <v>0</v>
      </c>
      <c r="S32" s="38">
        <f t="shared" si="19"/>
        <v>0</v>
      </c>
      <c r="T32" s="38">
        <f t="shared" si="19"/>
        <v>0</v>
      </c>
      <c r="U32" s="38">
        <f t="shared" si="19"/>
        <v>0</v>
      </c>
    </row>
    <row r="33" spans="1:21" x14ac:dyDescent="0.2">
      <c r="A33" s="68" t="s">
        <v>194</v>
      </c>
      <c r="B33" s="6">
        <f t="shared" si="8"/>
        <v>0.34115384615384614</v>
      </c>
      <c r="C33" s="6">
        <f t="shared" si="9"/>
        <v>0.39538261996902441</v>
      </c>
      <c r="D33" s="6"/>
      <c r="F33" s="38">
        <f t="shared" ref="F33:J33" si="20">IF(F$2="","",IF(F9="",0,F9/F$2))</f>
        <v>0.7</v>
      </c>
      <c r="G33" s="38">
        <f t="shared" si="20"/>
        <v>0.96153846153846156</v>
      </c>
      <c r="H33" s="38">
        <f t="shared" si="20"/>
        <v>0.5</v>
      </c>
      <c r="I33" s="38">
        <f t="shared" si="20"/>
        <v>0.875</v>
      </c>
      <c r="J33" s="38">
        <f t="shared" si="20"/>
        <v>0.375</v>
      </c>
      <c r="K33" s="38" t="str">
        <f t="shared" ref="K33:U33" si="21">IF(K$1="","",IF(K9="",0,K9/K$1))</f>
        <v/>
      </c>
      <c r="L33" s="38" t="str">
        <f t="shared" si="21"/>
        <v/>
      </c>
      <c r="M33" s="38" t="str">
        <f t="shared" si="21"/>
        <v/>
      </c>
      <c r="N33" s="38" t="str">
        <f t="shared" si="21"/>
        <v/>
      </c>
      <c r="O33" s="38" t="str">
        <f t="shared" si="21"/>
        <v/>
      </c>
      <c r="P33" s="38" t="str">
        <f t="shared" si="21"/>
        <v/>
      </c>
      <c r="Q33" s="38">
        <f t="shared" si="21"/>
        <v>0</v>
      </c>
      <c r="R33" s="38">
        <f t="shared" si="21"/>
        <v>0</v>
      </c>
      <c r="S33" s="38">
        <f t="shared" si="21"/>
        <v>0</v>
      </c>
      <c r="T33" s="38">
        <f t="shared" si="21"/>
        <v>0</v>
      </c>
      <c r="U33" s="38">
        <f t="shared" si="21"/>
        <v>0</v>
      </c>
    </row>
    <row r="34" spans="1:21" x14ac:dyDescent="0.2">
      <c r="A34" s="68" t="s">
        <v>195</v>
      </c>
      <c r="B34" s="6">
        <f t="shared" si="8"/>
        <v>0.47750000000000004</v>
      </c>
      <c r="C34" s="6">
        <f t="shared" si="9"/>
        <v>0.50503712734807915</v>
      </c>
      <c r="D34" s="6"/>
      <c r="F34" s="38">
        <f t="shared" ref="F34:J34" si="22">IF(F$2="","",IF(F10="",0,F10/F$2))</f>
        <v>1</v>
      </c>
      <c r="G34" s="38">
        <f t="shared" si="22"/>
        <v>1</v>
      </c>
      <c r="H34" s="38">
        <f t="shared" si="22"/>
        <v>0.9</v>
      </c>
      <c r="I34" s="38">
        <f t="shared" si="22"/>
        <v>1</v>
      </c>
      <c r="J34" s="38">
        <f t="shared" si="22"/>
        <v>0.875</v>
      </c>
      <c r="K34" s="38" t="str">
        <f t="shared" ref="K34:U34" si="23">IF(K$1="","",IF(K10="",0,K10/K$1))</f>
        <v/>
      </c>
      <c r="L34" s="38" t="str">
        <f t="shared" si="23"/>
        <v/>
      </c>
      <c r="M34" s="38" t="str">
        <f t="shared" si="23"/>
        <v/>
      </c>
      <c r="N34" s="38" t="str">
        <f t="shared" si="23"/>
        <v/>
      </c>
      <c r="O34" s="38" t="str">
        <f t="shared" si="23"/>
        <v/>
      </c>
      <c r="P34" s="38" t="str">
        <f t="shared" si="23"/>
        <v/>
      </c>
      <c r="Q34" s="38">
        <f t="shared" si="23"/>
        <v>0</v>
      </c>
      <c r="R34" s="38">
        <f t="shared" si="23"/>
        <v>0</v>
      </c>
      <c r="S34" s="38">
        <f t="shared" si="23"/>
        <v>0</v>
      </c>
      <c r="T34" s="38">
        <f t="shared" si="23"/>
        <v>0</v>
      </c>
      <c r="U34" s="38">
        <f t="shared" si="23"/>
        <v>0</v>
      </c>
    </row>
    <row r="35" spans="1:21" x14ac:dyDescent="0.2">
      <c r="A35" s="68" t="s">
        <v>196</v>
      </c>
      <c r="B35" s="6">
        <f t="shared" si="8"/>
        <v>0.46500000000000002</v>
      </c>
      <c r="C35" s="6">
        <f t="shared" si="9"/>
        <v>0.49500280582818695</v>
      </c>
      <c r="D35" s="6"/>
      <c r="F35" s="38">
        <f t="shared" ref="F35:J35" si="24">IF(F$2="","",IF(F11="",0,F11/F$2))</f>
        <v>0.95</v>
      </c>
      <c r="G35" s="38">
        <f t="shared" si="24"/>
        <v>1</v>
      </c>
      <c r="H35" s="38">
        <f t="shared" si="24"/>
        <v>0.95</v>
      </c>
      <c r="I35" s="38">
        <f t="shared" si="24"/>
        <v>1</v>
      </c>
      <c r="J35" s="38">
        <f t="shared" si="24"/>
        <v>0.75</v>
      </c>
      <c r="K35" s="38" t="str">
        <f t="shared" ref="K35:U35" si="25">IF(K$1="","",IF(K11="",0,K11/K$1))</f>
        <v/>
      </c>
      <c r="L35" s="38" t="str">
        <f t="shared" si="25"/>
        <v/>
      </c>
      <c r="M35" s="38" t="str">
        <f t="shared" si="25"/>
        <v/>
      </c>
      <c r="N35" s="38" t="str">
        <f t="shared" si="25"/>
        <v/>
      </c>
      <c r="O35" s="38" t="str">
        <f t="shared" si="25"/>
        <v/>
      </c>
      <c r="P35" s="38" t="str">
        <f t="shared" si="25"/>
        <v/>
      </c>
      <c r="Q35" s="38">
        <f t="shared" si="25"/>
        <v>0</v>
      </c>
      <c r="R35" s="38">
        <f t="shared" si="25"/>
        <v>0</v>
      </c>
      <c r="S35" s="38">
        <f t="shared" si="25"/>
        <v>0</v>
      </c>
      <c r="T35" s="38">
        <f t="shared" si="25"/>
        <v>0</v>
      </c>
      <c r="U35" s="38">
        <f t="shared" si="25"/>
        <v>0</v>
      </c>
    </row>
    <row r="36" spans="1:21" x14ac:dyDescent="0.2">
      <c r="A36" s="68" t="s">
        <v>197</v>
      </c>
      <c r="B36" s="6">
        <f t="shared" si="8"/>
        <v>0.46500000000000002</v>
      </c>
      <c r="C36" s="6">
        <f t="shared" si="9"/>
        <v>0.49556365215109693</v>
      </c>
      <c r="D36" s="6"/>
      <c r="F36" s="38">
        <f t="shared" ref="F36:J36" si="26">IF(F$2="","",IF(F12="",0,F12/F$2))</f>
        <v>0.9</v>
      </c>
      <c r="G36" s="38">
        <f t="shared" si="26"/>
        <v>1</v>
      </c>
      <c r="H36" s="38">
        <f t="shared" si="26"/>
        <v>1</v>
      </c>
      <c r="I36" s="38">
        <f t="shared" si="26"/>
        <v>1</v>
      </c>
      <c r="J36" s="38">
        <f t="shared" si="26"/>
        <v>0.75</v>
      </c>
      <c r="K36" s="38" t="str">
        <f t="shared" ref="K36:U36" si="27">IF(K$1="","",IF(K12="",0,K12/K$1))</f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>
        <f t="shared" si="27"/>
        <v>0</v>
      </c>
      <c r="R36" s="38">
        <f t="shared" si="27"/>
        <v>0</v>
      </c>
      <c r="S36" s="38">
        <f t="shared" si="27"/>
        <v>0</v>
      </c>
      <c r="T36" s="38">
        <f t="shared" si="27"/>
        <v>0</v>
      </c>
      <c r="U36" s="38">
        <f t="shared" si="27"/>
        <v>0</v>
      </c>
    </row>
    <row r="37" spans="1:21" x14ac:dyDescent="0.2">
      <c r="A37" s="68" t="s">
        <v>198</v>
      </c>
      <c r="B37" s="6">
        <f t="shared" si="8"/>
        <v>0.4425</v>
      </c>
      <c r="C37" s="6">
        <f t="shared" si="9"/>
        <v>0.47258890991831132</v>
      </c>
      <c r="D37" s="6"/>
      <c r="F37" s="38">
        <f t="shared" ref="F37:J37" si="28">IF(F$2="","",IF(F13="",0,F13/F$2))</f>
        <v>0.8</v>
      </c>
      <c r="G37" s="38">
        <f t="shared" si="28"/>
        <v>1</v>
      </c>
      <c r="H37" s="38">
        <f t="shared" si="28"/>
        <v>0.75</v>
      </c>
      <c r="I37" s="38">
        <f t="shared" si="28"/>
        <v>1</v>
      </c>
      <c r="J37" s="38">
        <f t="shared" si="28"/>
        <v>0.875</v>
      </c>
      <c r="K37" s="38" t="str">
        <f t="shared" ref="K37:U37" si="29">IF(K$1="","",IF(K13="",0,K13/K$1))</f>
        <v/>
      </c>
      <c r="L37" s="38" t="str">
        <f t="shared" si="29"/>
        <v/>
      </c>
      <c r="M37" s="38" t="str">
        <f t="shared" si="29"/>
        <v/>
      </c>
      <c r="N37" s="38" t="str">
        <f t="shared" si="29"/>
        <v/>
      </c>
      <c r="O37" s="38" t="str">
        <f t="shared" si="29"/>
        <v/>
      </c>
      <c r="P37" s="38" t="str">
        <f t="shared" si="29"/>
        <v/>
      </c>
      <c r="Q37" s="38">
        <f t="shared" si="29"/>
        <v>0</v>
      </c>
      <c r="R37" s="38">
        <f t="shared" si="29"/>
        <v>0</v>
      </c>
      <c r="S37" s="38">
        <f t="shared" si="29"/>
        <v>0</v>
      </c>
      <c r="T37" s="38">
        <f t="shared" si="29"/>
        <v>0</v>
      </c>
      <c r="U37" s="38">
        <f t="shared" si="29"/>
        <v>0</v>
      </c>
    </row>
    <row r="38" spans="1:21" x14ac:dyDescent="0.2">
      <c r="A38" s="68" t="s">
        <v>199</v>
      </c>
      <c r="B38" s="6">
        <f t="shared" si="8"/>
        <v>0.47750000000000004</v>
      </c>
      <c r="C38" s="6">
        <f t="shared" si="9"/>
        <v>0.50503712734807915</v>
      </c>
      <c r="D38" s="6"/>
      <c r="F38" s="38">
        <f t="shared" ref="F38:J38" si="30">IF(F$2="","",IF(F14="",0,F14/F$2))</f>
        <v>0.9</v>
      </c>
      <c r="G38" s="38">
        <f t="shared" si="30"/>
        <v>1</v>
      </c>
      <c r="H38" s="38">
        <f t="shared" si="30"/>
        <v>1</v>
      </c>
      <c r="I38" s="38">
        <f t="shared" si="30"/>
        <v>1</v>
      </c>
      <c r="J38" s="38">
        <f t="shared" si="30"/>
        <v>0.875</v>
      </c>
      <c r="K38" s="38" t="str">
        <f t="shared" ref="K38:U38" si="31">IF(K$1="","",IF(K14="",0,K14/K$1))</f>
        <v/>
      </c>
      <c r="L38" s="38" t="str">
        <f t="shared" si="31"/>
        <v/>
      </c>
      <c r="M38" s="38" t="str">
        <f t="shared" si="31"/>
        <v/>
      </c>
      <c r="N38" s="38" t="str">
        <f t="shared" si="31"/>
        <v/>
      </c>
      <c r="O38" s="38" t="str">
        <f t="shared" si="31"/>
        <v/>
      </c>
      <c r="P38" s="38" t="str">
        <f t="shared" si="31"/>
        <v/>
      </c>
      <c r="Q38" s="38">
        <f t="shared" si="31"/>
        <v>0</v>
      </c>
      <c r="R38" s="38">
        <f t="shared" si="31"/>
        <v>0</v>
      </c>
      <c r="S38" s="38">
        <f t="shared" si="31"/>
        <v>0</v>
      </c>
      <c r="T38" s="38">
        <f t="shared" si="31"/>
        <v>0</v>
      </c>
      <c r="U38" s="38">
        <f t="shared" si="31"/>
        <v>0</v>
      </c>
    </row>
    <row r="39" spans="1:21" s="27" customFormat="1" x14ac:dyDescent="0.2">
      <c r="A39" s="68" t="s">
        <v>200</v>
      </c>
      <c r="B39" s="6">
        <f t="shared" si="8"/>
        <v>0.43240384615384614</v>
      </c>
      <c r="C39" s="6">
        <f t="shared" si="9"/>
        <v>0.46277923718567066</v>
      </c>
      <c r="D39" s="6"/>
      <c r="E39"/>
      <c r="F39" s="38">
        <f t="shared" ref="F39:J39" si="32">IF(F$2="","",IF(F15="",0,F15/F$2))</f>
        <v>0.7</v>
      </c>
      <c r="G39" s="38">
        <f t="shared" si="32"/>
        <v>0.96153846153846156</v>
      </c>
      <c r="H39" s="38">
        <f t="shared" si="32"/>
        <v>0.85</v>
      </c>
      <c r="I39" s="38">
        <f t="shared" si="32"/>
        <v>1</v>
      </c>
      <c r="J39" s="38">
        <f t="shared" si="32"/>
        <v>0.8125</v>
      </c>
      <c r="K39" s="38" t="str">
        <f t="shared" ref="K39:U39" si="33">IF(K$1="","",IF(K15="",0,K15/K$1))</f>
        <v/>
      </c>
      <c r="L39" s="38" t="str">
        <f t="shared" si="33"/>
        <v/>
      </c>
      <c r="M39" s="38" t="str">
        <f t="shared" si="33"/>
        <v/>
      </c>
      <c r="N39" s="38" t="str">
        <f t="shared" si="33"/>
        <v/>
      </c>
      <c r="O39" s="38" t="str">
        <f t="shared" si="33"/>
        <v/>
      </c>
      <c r="P39" s="38" t="str">
        <f t="shared" si="33"/>
        <v/>
      </c>
      <c r="Q39" s="38">
        <f t="shared" si="33"/>
        <v>0</v>
      </c>
      <c r="R39" s="38">
        <f t="shared" si="33"/>
        <v>0</v>
      </c>
      <c r="S39" s="38">
        <f t="shared" si="33"/>
        <v>0</v>
      </c>
      <c r="T39" s="38">
        <f t="shared" si="33"/>
        <v>0</v>
      </c>
      <c r="U39" s="38">
        <f t="shared" si="33"/>
        <v>0</v>
      </c>
    </row>
    <row r="40" spans="1:21" x14ac:dyDescent="0.2">
      <c r="A40" s="68" t="s">
        <v>201</v>
      </c>
      <c r="B40" s="6">
        <f t="shared" si="8"/>
        <v>0.31615384615384612</v>
      </c>
      <c r="C40" s="6">
        <f t="shared" si="9"/>
        <v>0.42266826611672309</v>
      </c>
      <c r="D40" s="6"/>
      <c r="F40" s="38">
        <f t="shared" ref="F40:J40" si="34">IF(F$2="","",IF(F16="",0,F16/F$2))</f>
        <v>0.8</v>
      </c>
      <c r="G40" s="38">
        <f t="shared" si="34"/>
        <v>0.96153846153846156</v>
      </c>
      <c r="H40" s="38">
        <f t="shared" si="34"/>
        <v>0.4</v>
      </c>
      <c r="I40" s="38">
        <f t="shared" si="34"/>
        <v>0.9375</v>
      </c>
      <c r="J40" s="38">
        <f t="shared" si="34"/>
        <v>6.25E-2</v>
      </c>
      <c r="K40" s="38" t="str">
        <f t="shared" ref="K40:U40" si="35">IF(K$1="","",IF(K16="",0,K16/K$1))</f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>
        <f t="shared" si="35"/>
        <v>0</v>
      </c>
      <c r="R40" s="38">
        <f t="shared" si="35"/>
        <v>0</v>
      </c>
      <c r="S40" s="38">
        <f t="shared" si="35"/>
        <v>0</v>
      </c>
      <c r="T40" s="38">
        <f t="shared" si="35"/>
        <v>0</v>
      </c>
      <c r="U40" s="38">
        <f t="shared" si="35"/>
        <v>0</v>
      </c>
    </row>
    <row r="41" spans="1:21" x14ac:dyDescent="0.2">
      <c r="A41" s="68" t="s">
        <v>202</v>
      </c>
      <c r="B41" s="6">
        <f t="shared" si="8"/>
        <v>0.42490384615384613</v>
      </c>
      <c r="C41" s="6">
        <f t="shared" si="9"/>
        <v>0.45222040819032755</v>
      </c>
      <c r="D41" s="6"/>
      <c r="F41" s="38">
        <f t="shared" ref="F41:J41" si="36">IF(F$2="","",IF(F17="",0,F17/F$2))</f>
        <v>0.8</v>
      </c>
      <c r="G41" s="38">
        <f t="shared" si="36"/>
        <v>0.96153846153846156</v>
      </c>
      <c r="H41" s="38">
        <f t="shared" si="36"/>
        <v>0.8</v>
      </c>
      <c r="I41" s="38">
        <f t="shared" si="36"/>
        <v>0.9375</v>
      </c>
      <c r="J41" s="38">
        <f t="shared" si="36"/>
        <v>0.75</v>
      </c>
      <c r="K41" s="38" t="str">
        <f t="shared" ref="K41:U41" si="37">IF(K$1="","",IF(K17="",0,K17/K$1))</f>
        <v/>
      </c>
      <c r="L41" s="38" t="str">
        <f t="shared" si="37"/>
        <v/>
      </c>
      <c r="M41" s="38" t="str">
        <f t="shared" si="37"/>
        <v/>
      </c>
      <c r="N41" s="38" t="str">
        <f t="shared" si="37"/>
        <v/>
      </c>
      <c r="O41" s="38" t="str">
        <f t="shared" si="37"/>
        <v/>
      </c>
      <c r="P41" s="38" t="str">
        <f t="shared" si="37"/>
        <v/>
      </c>
      <c r="Q41" s="38">
        <f t="shared" si="37"/>
        <v>0</v>
      </c>
      <c r="R41" s="38">
        <f t="shared" si="37"/>
        <v>0</v>
      </c>
      <c r="S41" s="38">
        <f t="shared" si="37"/>
        <v>0</v>
      </c>
      <c r="T41" s="38">
        <f t="shared" si="37"/>
        <v>0</v>
      </c>
      <c r="U41" s="38">
        <f t="shared" si="37"/>
        <v>0</v>
      </c>
    </row>
    <row r="42" spans="1:21" x14ac:dyDescent="0.2">
      <c r="A42" s="68" t="s">
        <v>203</v>
      </c>
      <c r="B42" s="6">
        <f t="shared" si="8"/>
        <v>0.02</v>
      </c>
      <c r="C42" s="6">
        <f t="shared" si="9"/>
        <v>6.3245553203367583E-2</v>
      </c>
      <c r="D42" s="6"/>
      <c r="F42" s="38">
        <f t="shared" ref="F42:J42" si="38">IF(F$2="","",IF(F18="",0,F18/F$2))</f>
        <v>0.2</v>
      </c>
      <c r="G42" s="38">
        <f t="shared" si="38"/>
        <v>0</v>
      </c>
      <c r="H42" s="38">
        <f t="shared" si="38"/>
        <v>0</v>
      </c>
      <c r="I42" s="38">
        <f t="shared" si="38"/>
        <v>0</v>
      </c>
      <c r="J42" s="38">
        <f t="shared" si="38"/>
        <v>0</v>
      </c>
      <c r="K42" s="38" t="str">
        <f t="shared" ref="K42:U42" si="39">IF(K$1="","",IF(K18="",0,K18/K$1))</f>
        <v/>
      </c>
      <c r="L42" s="38" t="str">
        <f t="shared" si="39"/>
        <v/>
      </c>
      <c r="M42" s="38" t="str">
        <f t="shared" si="39"/>
        <v/>
      </c>
      <c r="N42" s="38" t="str">
        <f t="shared" si="39"/>
        <v/>
      </c>
      <c r="O42" s="38" t="str">
        <f t="shared" si="39"/>
        <v/>
      </c>
      <c r="P42" s="38" t="str">
        <f t="shared" si="39"/>
        <v/>
      </c>
      <c r="Q42" s="38">
        <f t="shared" si="39"/>
        <v>0</v>
      </c>
      <c r="R42" s="38">
        <f t="shared" si="39"/>
        <v>0</v>
      </c>
      <c r="S42" s="38">
        <f t="shared" si="39"/>
        <v>0</v>
      </c>
      <c r="T42" s="38">
        <f t="shared" si="39"/>
        <v>0</v>
      </c>
      <c r="U42" s="38">
        <f t="shared" si="39"/>
        <v>0</v>
      </c>
    </row>
    <row r="43" spans="1:21" x14ac:dyDescent="0.2">
      <c r="A43" s="68" t="s">
        <v>204</v>
      </c>
      <c r="B43" s="6">
        <f t="shared" si="8"/>
        <v>0.25384615384615383</v>
      </c>
      <c r="C43" s="6">
        <f t="shared" si="9"/>
        <v>0.30741975107832159</v>
      </c>
      <c r="D43" s="6"/>
      <c r="F43" s="38">
        <f t="shared" ref="F43:J43" si="40">IF(F$2="","",IF(F19="",0,F19/F$2))</f>
        <v>0.7</v>
      </c>
      <c r="G43" s="38">
        <f t="shared" si="40"/>
        <v>0.53846153846153844</v>
      </c>
      <c r="H43" s="38">
        <f t="shared" si="40"/>
        <v>0.3</v>
      </c>
      <c r="I43" s="38">
        <f t="shared" si="40"/>
        <v>0.75</v>
      </c>
      <c r="J43" s="38">
        <f t="shared" si="40"/>
        <v>0.25</v>
      </c>
      <c r="K43" s="38" t="str">
        <f t="shared" ref="K43:U43" si="41">IF(K$1="","",IF(K19="",0,K19/K$1))</f>
        <v/>
      </c>
      <c r="L43" s="38" t="str">
        <f t="shared" si="41"/>
        <v/>
      </c>
      <c r="M43" s="38" t="str">
        <f t="shared" si="41"/>
        <v/>
      </c>
      <c r="N43" s="38" t="str">
        <f t="shared" si="41"/>
        <v/>
      </c>
      <c r="O43" s="38" t="str">
        <f t="shared" si="41"/>
        <v/>
      </c>
      <c r="P43" s="38" t="str">
        <f t="shared" si="41"/>
        <v/>
      </c>
      <c r="Q43" s="38">
        <f t="shared" si="41"/>
        <v>0</v>
      </c>
      <c r="R43" s="38">
        <f t="shared" si="41"/>
        <v>0</v>
      </c>
      <c r="S43" s="38">
        <f t="shared" si="41"/>
        <v>0</v>
      </c>
      <c r="T43" s="38">
        <f t="shared" si="41"/>
        <v>0</v>
      </c>
      <c r="U43" s="38">
        <f t="shared" si="41"/>
        <v>0</v>
      </c>
    </row>
    <row r="44" spans="1:21" x14ac:dyDescent="0.2">
      <c r="A44" s="68" t="s">
        <v>205</v>
      </c>
      <c r="B44" s="6">
        <f t="shared" si="8"/>
        <v>0.32874999999999999</v>
      </c>
      <c r="C44" s="6">
        <f t="shared" si="9"/>
        <v>0.39015888857404402</v>
      </c>
      <c r="D44" s="6"/>
      <c r="F44" s="38">
        <f t="shared" ref="F44:J44" si="42">IF(F$2="","",IF(F20="",0,F20/F$2))</f>
        <v>0.7</v>
      </c>
      <c r="G44" s="38">
        <f t="shared" si="42"/>
        <v>1</v>
      </c>
      <c r="H44" s="38">
        <f t="shared" si="42"/>
        <v>0.4</v>
      </c>
      <c r="I44" s="38">
        <f t="shared" si="42"/>
        <v>0.8125</v>
      </c>
      <c r="J44" s="38">
        <f t="shared" si="42"/>
        <v>0.375</v>
      </c>
      <c r="K44" s="38" t="str">
        <f t="shared" ref="K44:U44" si="43">IF(K$1="","",IF(K20="",0,K20/K$1))</f>
        <v/>
      </c>
      <c r="L44" s="38" t="str">
        <f t="shared" si="43"/>
        <v/>
      </c>
      <c r="M44" s="38" t="str">
        <f t="shared" si="43"/>
        <v/>
      </c>
      <c r="N44" s="38" t="str">
        <f t="shared" si="43"/>
        <v/>
      </c>
      <c r="O44" s="38" t="str">
        <f t="shared" si="43"/>
        <v/>
      </c>
      <c r="P44" s="38" t="str">
        <f t="shared" si="43"/>
        <v/>
      </c>
      <c r="Q44" s="38">
        <f t="shared" si="43"/>
        <v>0</v>
      </c>
      <c r="R44" s="38">
        <f t="shared" si="43"/>
        <v>0</v>
      </c>
      <c r="S44" s="38">
        <f t="shared" si="43"/>
        <v>0</v>
      </c>
      <c r="T44" s="38">
        <f t="shared" si="43"/>
        <v>0</v>
      </c>
      <c r="U44" s="38">
        <f t="shared" si="43"/>
        <v>0</v>
      </c>
    </row>
    <row r="45" spans="1:21" x14ac:dyDescent="0.2">
      <c r="A45" s="68" t="s">
        <v>206</v>
      </c>
      <c r="B45" s="6">
        <f t="shared" si="8"/>
        <v>0.43211538461538462</v>
      </c>
      <c r="C45" s="6">
        <f t="shared" si="9"/>
        <v>0.45878635492010983</v>
      </c>
      <c r="D45" s="6"/>
      <c r="F45" s="38">
        <f t="shared" ref="F45:J45" si="44">IF(F$2="","",IF(F21="",0,F21/F$2))</f>
        <v>0.8</v>
      </c>
      <c r="G45" s="38">
        <f t="shared" si="44"/>
        <v>0.84615384615384615</v>
      </c>
      <c r="H45" s="38">
        <f t="shared" si="44"/>
        <v>0.8</v>
      </c>
      <c r="I45" s="38">
        <f t="shared" si="44"/>
        <v>1</v>
      </c>
      <c r="J45" s="38">
        <f t="shared" si="44"/>
        <v>0.875</v>
      </c>
      <c r="K45" s="38" t="str">
        <f t="shared" ref="K45:U45" si="45">IF(K$1="","",IF(K21="",0,K21/K$1))</f>
        <v/>
      </c>
      <c r="L45" s="38" t="str">
        <f t="shared" si="45"/>
        <v/>
      </c>
      <c r="M45" s="38" t="str">
        <f t="shared" si="45"/>
        <v/>
      </c>
      <c r="N45" s="38" t="str">
        <f t="shared" si="45"/>
        <v/>
      </c>
      <c r="O45" s="38" t="str">
        <f t="shared" si="45"/>
        <v/>
      </c>
      <c r="P45" s="38" t="str">
        <f t="shared" si="45"/>
        <v/>
      </c>
      <c r="Q45" s="38">
        <f t="shared" si="45"/>
        <v>0</v>
      </c>
      <c r="R45" s="38">
        <f t="shared" si="45"/>
        <v>0</v>
      </c>
      <c r="S45" s="38">
        <f t="shared" si="45"/>
        <v>0</v>
      </c>
      <c r="T45" s="38">
        <f t="shared" si="45"/>
        <v>0</v>
      </c>
      <c r="U45" s="38">
        <f t="shared" si="4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1" topLeftCell="AG1" activePane="topRight" state="frozen"/>
      <selection pane="topRight" activeCell="B24" sqref="B24"/>
    </sheetView>
  </sheetViews>
  <sheetFormatPr defaultRowHeight="12.75" x14ac:dyDescent="0.2"/>
  <cols>
    <col min="1" max="1" width="18.42578125" style="16" bestFit="1" customWidth="1"/>
    <col min="2" max="3" width="8" style="16" customWidth="1"/>
    <col min="4" max="4" width="2.5703125" style="16" customWidth="1"/>
    <col min="5" max="7" width="7" style="16" customWidth="1"/>
    <col min="8" max="8" width="2.5703125" style="16" customWidth="1"/>
    <col min="9" max="9" width="6.7109375" style="16" bestFit="1" customWidth="1"/>
    <col min="10" max="10" width="6.42578125" style="16" bestFit="1" customWidth="1"/>
    <col min="11" max="11" width="6.28515625" style="16" bestFit="1" customWidth="1"/>
    <col min="12" max="12" width="2.85546875" style="16" customWidth="1"/>
    <col min="13" max="22" width="4.85546875" style="16" customWidth="1"/>
    <col min="23" max="23" width="5.42578125" style="16" customWidth="1"/>
    <col min="24" max="24" width="1.7109375" style="16" customWidth="1"/>
    <col min="25" max="32" width="4.85546875" style="16" customWidth="1"/>
    <col min="33" max="33" width="1.7109375" style="16" customWidth="1"/>
    <col min="34" max="38" width="5.140625" style="16" customWidth="1"/>
    <col min="39" max="39" width="1.7109375" style="16" customWidth="1"/>
    <col min="40" max="40" width="2.5703125" style="16" customWidth="1"/>
    <col min="41" max="43" width="4.7109375" style="16" customWidth="1"/>
    <col min="44" max="44" width="2.28515625" style="16" customWidth="1"/>
    <col min="45" max="51" width="4.7109375" style="16" customWidth="1"/>
    <col min="52" max="52" width="2.7109375" style="16" customWidth="1"/>
    <col min="53" max="56" width="4.7109375" style="16" customWidth="1"/>
    <col min="57" max="57" width="3" style="16" customWidth="1"/>
    <col min="58" max="60" width="4.7109375" style="16" customWidth="1"/>
    <col min="61" max="16384" width="9.140625" style="16"/>
  </cols>
  <sheetData>
    <row r="1" spans="1:41" ht="18" x14ac:dyDescent="0.25">
      <c r="A1" s="3" t="s">
        <v>8</v>
      </c>
      <c r="E1" s="8" t="s">
        <v>23</v>
      </c>
      <c r="I1" s="8" t="s">
        <v>24</v>
      </c>
      <c r="M1" s="8" t="s">
        <v>25</v>
      </c>
      <c r="N1" s="8"/>
      <c r="AH1" s="28"/>
      <c r="AI1" s="28"/>
      <c r="AJ1" s="28"/>
      <c r="AK1" s="28"/>
      <c r="AL1" s="28"/>
      <c r="AM1" s="28"/>
      <c r="AO1" s="8"/>
    </row>
    <row r="2" spans="1:41" s="28" customFormat="1" x14ac:dyDescent="0.2">
      <c r="C2" s="28">
        <v>0.95</v>
      </c>
      <c r="I2" s="28">
        <f>SUM(M2:W2)</f>
        <v>53</v>
      </c>
      <c r="J2" s="28">
        <f>SUM(Y2:AF2)</f>
        <v>55</v>
      </c>
      <c r="K2" s="28">
        <f>SUM(AH2:AL2)</f>
        <v>70</v>
      </c>
      <c r="M2" s="28">
        <v>13</v>
      </c>
      <c r="O2" s="28">
        <v>10</v>
      </c>
      <c r="P2" s="28">
        <v>12</v>
      </c>
      <c r="Q2" s="70">
        <v>5</v>
      </c>
      <c r="R2" s="70">
        <v>5</v>
      </c>
      <c r="S2" s="70">
        <v>5</v>
      </c>
      <c r="W2" s="28">
        <v>3</v>
      </c>
      <c r="Y2" s="28">
        <v>8</v>
      </c>
      <c r="Z2" s="28">
        <v>6</v>
      </c>
      <c r="AA2" s="70">
        <v>11</v>
      </c>
      <c r="AB2" s="70">
        <v>5</v>
      </c>
      <c r="AC2" s="70">
        <v>10</v>
      </c>
      <c r="AD2" s="70">
        <v>5</v>
      </c>
      <c r="AE2" s="70"/>
      <c r="AF2" s="70">
        <v>10</v>
      </c>
      <c r="AH2" s="70">
        <v>30</v>
      </c>
      <c r="AI2" s="70">
        <v>5</v>
      </c>
      <c r="AJ2" s="70">
        <v>5</v>
      </c>
      <c r="AL2" s="70">
        <v>30</v>
      </c>
    </row>
    <row r="3" spans="1:41" s="5" customFormat="1" ht="123.75" x14ac:dyDescent="0.2">
      <c r="A3" s="4" t="s">
        <v>0</v>
      </c>
      <c r="B3" s="4" t="s">
        <v>4</v>
      </c>
      <c r="C3" s="4" t="s">
        <v>29</v>
      </c>
      <c r="E3" s="5" t="s">
        <v>9</v>
      </c>
      <c r="F3" s="5" t="s">
        <v>10</v>
      </c>
      <c r="G3" s="5" t="s">
        <v>11</v>
      </c>
      <c r="I3" s="5" t="s">
        <v>9</v>
      </c>
      <c r="J3" s="5" t="s">
        <v>10</v>
      </c>
      <c r="K3" s="5" t="s">
        <v>11</v>
      </c>
      <c r="M3" s="5" t="s">
        <v>181</v>
      </c>
      <c r="N3" s="5" t="s">
        <v>208</v>
      </c>
      <c r="O3" s="5" t="s">
        <v>132</v>
      </c>
      <c r="P3" s="5" t="s">
        <v>182</v>
      </c>
      <c r="Q3" s="5" t="s">
        <v>209</v>
      </c>
      <c r="R3" s="5" t="s">
        <v>210</v>
      </c>
      <c r="S3" s="5" t="s">
        <v>211</v>
      </c>
      <c r="T3" s="5" t="s">
        <v>212</v>
      </c>
      <c r="U3" s="5" t="s">
        <v>213</v>
      </c>
      <c r="V3" s="5" t="s">
        <v>214</v>
      </c>
      <c r="W3" s="5" t="s">
        <v>99</v>
      </c>
      <c r="Y3" s="5" t="s">
        <v>215</v>
      </c>
      <c r="Z3" s="5" t="s">
        <v>216</v>
      </c>
      <c r="AA3" s="5" t="s">
        <v>217</v>
      </c>
      <c r="AB3" s="5" t="s">
        <v>218</v>
      </c>
      <c r="AC3" s="5" t="s">
        <v>184</v>
      </c>
      <c r="AD3" s="5" t="s">
        <v>219</v>
      </c>
      <c r="AE3" s="5" t="s">
        <v>220</v>
      </c>
      <c r="AF3" s="5" t="s">
        <v>185</v>
      </c>
      <c r="AH3" s="5" t="s">
        <v>188</v>
      </c>
      <c r="AI3" s="5" t="s">
        <v>222</v>
      </c>
      <c r="AJ3" s="5" t="s">
        <v>224</v>
      </c>
      <c r="AK3" s="5" t="s">
        <v>225</v>
      </c>
      <c r="AL3" s="5" t="s">
        <v>223</v>
      </c>
    </row>
    <row r="4" spans="1:41" s="71" customFormat="1" x14ac:dyDescent="0.2">
      <c r="A4" s="71" t="s">
        <v>207</v>
      </c>
      <c r="E4" s="71">
        <f>I4/I$2</f>
        <v>0.33962264150943394</v>
      </c>
      <c r="I4" s="72">
        <f t="shared" ref="I4:I21" si="0">SUM(M4:W4)</f>
        <v>18</v>
      </c>
      <c r="J4" s="72"/>
      <c r="K4" s="72"/>
      <c r="L4" s="72"/>
      <c r="M4" s="72">
        <v>4</v>
      </c>
      <c r="N4" s="72">
        <v>0</v>
      </c>
      <c r="O4" s="72">
        <v>6</v>
      </c>
      <c r="P4" s="72">
        <v>6</v>
      </c>
      <c r="Q4" s="72">
        <v>2</v>
      </c>
      <c r="R4" s="72">
        <v>0</v>
      </c>
      <c r="S4" s="72"/>
      <c r="T4" s="72"/>
      <c r="U4" s="72"/>
      <c r="V4" s="72"/>
      <c r="W4" s="72">
        <v>0</v>
      </c>
    </row>
    <row r="5" spans="1:41" x14ac:dyDescent="0.2">
      <c r="A5" s="68" t="s">
        <v>190</v>
      </c>
      <c r="B5" s="29">
        <f t="shared" ref="B5:B21" si="1">AVERAGE(E5:G5)</f>
        <v>0.68493016417544716</v>
      </c>
      <c r="C5" s="29">
        <f t="shared" ref="C5:C21" si="2">B5/MAX($B$4:$B$21)*$C$2</f>
        <v>0.7086054837777136</v>
      </c>
      <c r="E5" s="32">
        <f t="shared" ref="E5:E21" si="3">I5/I$2</f>
        <v>0.79245283018867929</v>
      </c>
      <c r="F5" s="32">
        <f t="shared" ref="F5:F21" si="4">J5/$J$2</f>
        <v>0.59090909090909094</v>
      </c>
      <c r="G5" s="32">
        <f>K5/$K$2</f>
        <v>0.67142857142857137</v>
      </c>
      <c r="I5" s="28">
        <f t="shared" si="0"/>
        <v>42</v>
      </c>
      <c r="J5" s="28">
        <f t="shared" ref="J5:J21" si="5">SUM(Y5:AF5)</f>
        <v>32.5</v>
      </c>
      <c r="K5" s="28">
        <f t="shared" ref="K5:K21" si="6">SUM(AH5:AL5)</f>
        <v>47</v>
      </c>
      <c r="M5" s="16">
        <v>10</v>
      </c>
      <c r="N5" s="16">
        <v>0</v>
      </c>
      <c r="O5" s="16">
        <v>9</v>
      </c>
      <c r="P5" s="69">
        <v>11</v>
      </c>
      <c r="Q5" s="69">
        <v>2</v>
      </c>
      <c r="R5" s="69">
        <v>3</v>
      </c>
      <c r="S5" s="69"/>
      <c r="T5" s="69"/>
      <c r="U5" s="69">
        <v>4</v>
      </c>
      <c r="W5" s="16">
        <v>3</v>
      </c>
      <c r="Y5" s="16">
        <v>8</v>
      </c>
      <c r="Z5" s="69">
        <v>4</v>
      </c>
      <c r="AA5" s="69">
        <v>6</v>
      </c>
      <c r="AB5" s="69">
        <v>2.5</v>
      </c>
      <c r="AC5" s="69">
        <v>8</v>
      </c>
      <c r="AD5" s="69">
        <v>0</v>
      </c>
      <c r="AE5" s="69">
        <v>1</v>
      </c>
      <c r="AF5" s="69">
        <v>3</v>
      </c>
      <c r="AH5" s="69">
        <v>25</v>
      </c>
      <c r="AI5" s="69">
        <v>1</v>
      </c>
      <c r="AJ5" s="69">
        <v>1</v>
      </c>
      <c r="AL5" s="69">
        <v>20</v>
      </c>
    </row>
    <row r="6" spans="1:41" x14ac:dyDescent="0.2">
      <c r="A6" s="68" t="s">
        <v>191</v>
      </c>
      <c r="B6" s="29">
        <f t="shared" si="1"/>
        <v>0.57153475455362246</v>
      </c>
      <c r="C6" s="29">
        <f t="shared" si="2"/>
        <v>0.59129044452845292</v>
      </c>
      <c r="E6" s="32">
        <f t="shared" si="3"/>
        <v>0.83018867924528306</v>
      </c>
      <c r="F6" s="32">
        <f t="shared" si="4"/>
        <v>0.52727272727272723</v>
      </c>
      <c r="G6" s="32">
        <f t="shared" ref="G6:G17" si="7">K6/$K$2</f>
        <v>0.35714285714285715</v>
      </c>
      <c r="I6" s="28">
        <f t="shared" si="0"/>
        <v>44</v>
      </c>
      <c r="J6" s="28">
        <f t="shared" si="5"/>
        <v>29</v>
      </c>
      <c r="K6" s="28">
        <f t="shared" si="6"/>
        <v>25</v>
      </c>
      <c r="M6" s="69">
        <v>11</v>
      </c>
      <c r="N6" s="16">
        <v>1</v>
      </c>
      <c r="O6" s="69">
        <v>8</v>
      </c>
      <c r="P6" s="69">
        <v>11</v>
      </c>
      <c r="Q6" s="69">
        <v>3</v>
      </c>
      <c r="R6" s="69">
        <v>3</v>
      </c>
      <c r="S6" s="69"/>
      <c r="T6" s="69"/>
      <c r="U6" s="69">
        <v>4</v>
      </c>
      <c r="W6" s="69">
        <v>3</v>
      </c>
      <c r="Y6" s="16">
        <v>8</v>
      </c>
      <c r="Z6" s="69">
        <v>0</v>
      </c>
      <c r="AA6" s="69">
        <v>7</v>
      </c>
      <c r="AB6" s="69">
        <v>1</v>
      </c>
      <c r="AC6" s="69">
        <v>10</v>
      </c>
      <c r="AD6" s="69">
        <v>0</v>
      </c>
      <c r="AE6" s="69">
        <v>0</v>
      </c>
      <c r="AF6" s="69">
        <v>3</v>
      </c>
      <c r="AH6" s="69">
        <v>15</v>
      </c>
      <c r="AI6" s="69">
        <v>3</v>
      </c>
      <c r="AK6" s="69">
        <v>0</v>
      </c>
      <c r="AL6" s="69">
        <v>7</v>
      </c>
    </row>
    <row r="7" spans="1:41" x14ac:dyDescent="0.2">
      <c r="A7" s="68" t="s">
        <v>192</v>
      </c>
      <c r="B7" s="29">
        <f t="shared" si="1"/>
        <v>0.54267744833782572</v>
      </c>
      <c r="C7" s="29">
        <f t="shared" si="2"/>
        <v>0.56143565567390874</v>
      </c>
      <c r="E7" s="32">
        <f t="shared" si="3"/>
        <v>0.55660377358490565</v>
      </c>
      <c r="F7" s="32">
        <f t="shared" si="4"/>
        <v>0.6</v>
      </c>
      <c r="G7" s="32">
        <f t="shared" si="7"/>
        <v>0.47142857142857142</v>
      </c>
      <c r="I7" s="28">
        <f t="shared" si="0"/>
        <v>29.5</v>
      </c>
      <c r="J7" s="28">
        <f t="shared" si="5"/>
        <v>33</v>
      </c>
      <c r="K7" s="28">
        <f t="shared" si="6"/>
        <v>33</v>
      </c>
      <c r="M7" s="69">
        <v>9</v>
      </c>
      <c r="N7" s="69">
        <v>0</v>
      </c>
      <c r="O7" s="69">
        <v>7</v>
      </c>
      <c r="P7" s="69">
        <v>3</v>
      </c>
      <c r="Q7" s="69">
        <v>3</v>
      </c>
      <c r="R7" s="69"/>
      <c r="S7" s="69"/>
      <c r="T7" s="69">
        <v>1</v>
      </c>
      <c r="U7" s="69">
        <v>3.5</v>
      </c>
      <c r="W7" s="69">
        <v>3</v>
      </c>
      <c r="Y7" s="69">
        <v>6</v>
      </c>
      <c r="Z7" s="69">
        <v>0</v>
      </c>
      <c r="AA7" s="69">
        <v>10</v>
      </c>
      <c r="AB7" s="69">
        <v>3</v>
      </c>
      <c r="AC7" s="69">
        <v>5</v>
      </c>
      <c r="AD7" s="69">
        <v>2</v>
      </c>
      <c r="AE7" s="69">
        <v>0</v>
      </c>
      <c r="AF7" s="69">
        <v>7</v>
      </c>
      <c r="AH7" s="69">
        <v>21</v>
      </c>
      <c r="AI7" s="69">
        <v>3</v>
      </c>
      <c r="AJ7" s="69">
        <v>0</v>
      </c>
      <c r="AL7" s="69">
        <v>9</v>
      </c>
    </row>
    <row r="8" spans="1:41" x14ac:dyDescent="0.2">
      <c r="A8" s="68" t="s">
        <v>193</v>
      </c>
      <c r="B8" s="29">
        <f t="shared" si="1"/>
        <v>0.78464837049742719</v>
      </c>
      <c r="C8" s="29">
        <f t="shared" si="2"/>
        <v>0.81177055304765522</v>
      </c>
      <c r="E8" s="32">
        <f t="shared" si="3"/>
        <v>0.85849056603773588</v>
      </c>
      <c r="F8" s="32">
        <f t="shared" si="4"/>
        <v>0.74545454545454548</v>
      </c>
      <c r="G8" s="32">
        <f t="shared" si="7"/>
        <v>0.75</v>
      </c>
      <c r="I8" s="28">
        <f t="shared" si="0"/>
        <v>45.5</v>
      </c>
      <c r="J8" s="28">
        <f t="shared" si="5"/>
        <v>41</v>
      </c>
      <c r="K8" s="28">
        <f t="shared" si="6"/>
        <v>52.5</v>
      </c>
      <c r="M8" s="69">
        <v>10</v>
      </c>
      <c r="N8" s="69">
        <v>0</v>
      </c>
      <c r="O8" s="69">
        <v>8</v>
      </c>
      <c r="P8" s="69">
        <v>12</v>
      </c>
      <c r="Q8" s="69"/>
      <c r="R8" s="69">
        <v>4.5</v>
      </c>
      <c r="S8" s="69"/>
      <c r="T8" s="69">
        <v>4</v>
      </c>
      <c r="U8" s="69">
        <v>4</v>
      </c>
      <c r="W8" s="69">
        <v>3</v>
      </c>
      <c r="Y8" s="69">
        <v>8</v>
      </c>
      <c r="Z8" s="69">
        <v>6</v>
      </c>
      <c r="AA8" s="69">
        <v>6</v>
      </c>
      <c r="AB8" s="69">
        <v>5</v>
      </c>
      <c r="AC8" s="69">
        <v>6</v>
      </c>
      <c r="AD8" s="69">
        <v>2</v>
      </c>
      <c r="AE8" s="69">
        <v>2</v>
      </c>
      <c r="AF8" s="69">
        <v>6</v>
      </c>
      <c r="AH8" s="69">
        <v>24</v>
      </c>
      <c r="AI8" s="69">
        <v>4.5</v>
      </c>
      <c r="AJ8" s="69">
        <v>1</v>
      </c>
      <c r="AL8" s="69">
        <v>23</v>
      </c>
    </row>
    <row r="9" spans="1:41" x14ac:dyDescent="0.2">
      <c r="A9" s="68" t="s">
        <v>194</v>
      </c>
      <c r="B9" s="29">
        <f t="shared" si="1"/>
        <v>0.39481336273789097</v>
      </c>
      <c r="C9" s="29">
        <f t="shared" si="2"/>
        <v>0.4084604950076719</v>
      </c>
      <c r="E9" s="32">
        <f t="shared" si="3"/>
        <v>0.67924528301886788</v>
      </c>
      <c r="F9" s="32">
        <f t="shared" si="4"/>
        <v>0.29090909090909089</v>
      </c>
      <c r="G9" s="32">
        <f t="shared" si="7"/>
        <v>0.21428571428571427</v>
      </c>
      <c r="I9" s="28">
        <f t="shared" si="0"/>
        <v>36</v>
      </c>
      <c r="J9" s="28">
        <f t="shared" si="5"/>
        <v>16</v>
      </c>
      <c r="K9" s="28">
        <f t="shared" si="6"/>
        <v>15</v>
      </c>
      <c r="M9" s="69">
        <v>8.5</v>
      </c>
      <c r="N9" s="69">
        <v>0</v>
      </c>
      <c r="O9" s="69">
        <v>8</v>
      </c>
      <c r="P9" s="69">
        <v>10</v>
      </c>
      <c r="Q9" s="69">
        <v>3.5</v>
      </c>
      <c r="R9" s="69">
        <v>3</v>
      </c>
      <c r="S9" s="69">
        <v>0</v>
      </c>
      <c r="W9" s="69">
        <v>3</v>
      </c>
      <c r="Y9" s="69">
        <v>4</v>
      </c>
      <c r="Z9" s="69">
        <v>0</v>
      </c>
      <c r="AA9" s="69">
        <v>2</v>
      </c>
      <c r="AB9" s="69">
        <v>0</v>
      </c>
      <c r="AC9" s="69">
        <v>7</v>
      </c>
      <c r="AD9" s="69">
        <v>1</v>
      </c>
      <c r="AE9" s="69">
        <v>0</v>
      </c>
      <c r="AF9" s="69">
        <v>2</v>
      </c>
      <c r="AH9" s="69">
        <v>4</v>
      </c>
      <c r="AI9" s="69">
        <v>1</v>
      </c>
      <c r="AJ9" s="69">
        <v>0</v>
      </c>
      <c r="AL9" s="69">
        <v>10</v>
      </c>
    </row>
    <row r="10" spans="1:41" x14ac:dyDescent="0.2">
      <c r="A10" s="68" t="s">
        <v>195</v>
      </c>
      <c r="B10" s="29">
        <f t="shared" si="1"/>
        <v>0.91825941354243235</v>
      </c>
      <c r="C10" s="29">
        <f t="shared" si="2"/>
        <v>0.95</v>
      </c>
      <c r="E10" s="32">
        <f t="shared" si="3"/>
        <v>0.95283018867924529</v>
      </c>
      <c r="F10" s="32">
        <f t="shared" si="4"/>
        <v>0.90909090909090906</v>
      </c>
      <c r="G10" s="32">
        <f t="shared" si="7"/>
        <v>0.8928571428571429</v>
      </c>
      <c r="I10" s="28">
        <f t="shared" si="0"/>
        <v>50.5</v>
      </c>
      <c r="J10" s="28">
        <f t="shared" si="5"/>
        <v>50</v>
      </c>
      <c r="K10" s="28">
        <f t="shared" si="6"/>
        <v>62.5</v>
      </c>
      <c r="M10" s="16">
        <v>13</v>
      </c>
      <c r="N10" s="16">
        <v>0</v>
      </c>
      <c r="O10" s="16">
        <v>9</v>
      </c>
      <c r="P10" s="16">
        <v>12</v>
      </c>
      <c r="Q10" s="69">
        <v>4</v>
      </c>
      <c r="T10" s="69">
        <v>4.5</v>
      </c>
      <c r="V10" s="16">
        <v>5</v>
      </c>
      <c r="W10" s="69">
        <v>3</v>
      </c>
      <c r="Y10" s="69">
        <v>8</v>
      </c>
      <c r="Z10" s="69">
        <v>6</v>
      </c>
      <c r="AA10" s="69">
        <v>11</v>
      </c>
      <c r="AB10" s="69">
        <v>2.5</v>
      </c>
      <c r="AC10" s="69">
        <v>10</v>
      </c>
      <c r="AD10" s="69">
        <v>4.5</v>
      </c>
      <c r="AE10" s="69">
        <v>3</v>
      </c>
      <c r="AF10" s="69">
        <v>5</v>
      </c>
      <c r="AH10" s="69">
        <v>28</v>
      </c>
      <c r="AJ10" s="69">
        <v>4.5</v>
      </c>
      <c r="AK10" s="69">
        <v>1</v>
      </c>
      <c r="AL10" s="69">
        <v>29</v>
      </c>
    </row>
    <row r="11" spans="1:41" x14ac:dyDescent="0.2">
      <c r="A11" s="68" t="s">
        <v>196</v>
      </c>
      <c r="B11" s="29">
        <f t="shared" si="1"/>
        <v>0.86013640447602713</v>
      </c>
      <c r="C11" s="29">
        <f t="shared" si="2"/>
        <v>0.88986790900398061</v>
      </c>
      <c r="E11" s="32">
        <f t="shared" si="3"/>
        <v>0.94339622641509435</v>
      </c>
      <c r="F11" s="32">
        <f t="shared" si="4"/>
        <v>0.77272727272727271</v>
      </c>
      <c r="G11" s="32">
        <f t="shared" si="7"/>
        <v>0.86428571428571432</v>
      </c>
      <c r="I11" s="28">
        <f t="shared" si="0"/>
        <v>50</v>
      </c>
      <c r="J11" s="28">
        <f t="shared" si="5"/>
        <v>42.5</v>
      </c>
      <c r="K11" s="28">
        <f t="shared" si="6"/>
        <v>60.5</v>
      </c>
      <c r="M11" s="16">
        <v>13</v>
      </c>
      <c r="N11" s="16">
        <v>0</v>
      </c>
      <c r="O11" s="16">
        <v>10</v>
      </c>
      <c r="P11" s="16">
        <v>12</v>
      </c>
      <c r="Q11" s="69">
        <v>5</v>
      </c>
      <c r="R11" s="69">
        <v>3</v>
      </c>
      <c r="U11" s="69">
        <v>4</v>
      </c>
      <c r="W11" s="69">
        <v>3</v>
      </c>
      <c r="Y11" s="16">
        <v>7</v>
      </c>
      <c r="Z11" s="69">
        <v>6</v>
      </c>
      <c r="AA11" s="69">
        <v>7</v>
      </c>
      <c r="AB11" s="69">
        <v>1</v>
      </c>
      <c r="AC11" s="69">
        <v>7.5</v>
      </c>
      <c r="AD11" s="69">
        <v>5</v>
      </c>
      <c r="AE11" s="69">
        <v>4</v>
      </c>
      <c r="AF11" s="69">
        <v>5</v>
      </c>
      <c r="AH11" s="69">
        <v>30</v>
      </c>
      <c r="AI11" s="69">
        <v>3.5</v>
      </c>
      <c r="AJ11" s="69">
        <v>4</v>
      </c>
      <c r="AL11" s="16">
        <v>23</v>
      </c>
    </row>
    <row r="12" spans="1:41" x14ac:dyDescent="0.2">
      <c r="A12" s="68" t="s">
        <v>197</v>
      </c>
      <c r="B12" s="29">
        <f t="shared" si="1"/>
        <v>0.7647472024830515</v>
      </c>
      <c r="C12" s="29">
        <f t="shared" si="2"/>
        <v>0.79118148057550752</v>
      </c>
      <c r="E12" s="32">
        <f t="shared" si="3"/>
        <v>0.87735849056603776</v>
      </c>
      <c r="F12" s="32">
        <f t="shared" si="4"/>
        <v>0.74545454545454548</v>
      </c>
      <c r="G12" s="32">
        <f t="shared" si="7"/>
        <v>0.67142857142857137</v>
      </c>
      <c r="I12" s="28">
        <f t="shared" si="0"/>
        <v>46.5</v>
      </c>
      <c r="J12" s="28">
        <f t="shared" si="5"/>
        <v>41</v>
      </c>
      <c r="K12" s="28">
        <f t="shared" si="6"/>
        <v>47</v>
      </c>
      <c r="M12" s="16">
        <v>12</v>
      </c>
      <c r="N12" s="16">
        <v>1</v>
      </c>
      <c r="O12" s="16">
        <v>8</v>
      </c>
      <c r="P12" s="69">
        <v>12</v>
      </c>
      <c r="Q12" s="69">
        <v>2</v>
      </c>
      <c r="R12" s="69"/>
      <c r="S12" s="69"/>
      <c r="T12" s="69">
        <v>4.5</v>
      </c>
      <c r="U12" s="69">
        <v>4</v>
      </c>
      <c r="W12" s="69">
        <v>3</v>
      </c>
      <c r="Y12" s="69">
        <v>7</v>
      </c>
      <c r="Z12" s="69">
        <v>4</v>
      </c>
      <c r="AA12" s="69">
        <v>7</v>
      </c>
      <c r="AB12" s="69">
        <v>2</v>
      </c>
      <c r="AC12" s="69">
        <v>10</v>
      </c>
      <c r="AD12" s="69">
        <v>3</v>
      </c>
      <c r="AE12" s="69">
        <v>3</v>
      </c>
      <c r="AF12" s="69">
        <v>5</v>
      </c>
      <c r="AH12" s="69">
        <v>19</v>
      </c>
      <c r="AI12" s="69">
        <v>3</v>
      </c>
      <c r="AK12" s="69">
        <v>3</v>
      </c>
      <c r="AL12" s="69">
        <v>22</v>
      </c>
    </row>
    <row r="13" spans="1:41" x14ac:dyDescent="0.2">
      <c r="A13" s="68" t="s">
        <v>198</v>
      </c>
      <c r="B13" s="29">
        <f t="shared" si="1"/>
        <v>0.53461569876664206</v>
      </c>
      <c r="C13" s="29">
        <f t="shared" si="2"/>
        <v>0.55309524338989069</v>
      </c>
      <c r="E13" s="32">
        <f t="shared" si="3"/>
        <v>0.64150943396226412</v>
      </c>
      <c r="F13" s="32">
        <f t="shared" si="4"/>
        <v>0.49090909090909091</v>
      </c>
      <c r="G13" s="32">
        <f t="shared" si="7"/>
        <v>0.47142857142857142</v>
      </c>
      <c r="I13" s="28">
        <f t="shared" si="0"/>
        <v>34</v>
      </c>
      <c r="J13" s="28">
        <f t="shared" si="5"/>
        <v>27</v>
      </c>
      <c r="K13" s="28">
        <f t="shared" si="6"/>
        <v>33</v>
      </c>
      <c r="M13" s="69">
        <v>6</v>
      </c>
      <c r="N13" s="69"/>
      <c r="O13" s="69">
        <v>9</v>
      </c>
      <c r="P13" s="69">
        <v>7</v>
      </c>
      <c r="Q13" s="69">
        <v>4</v>
      </c>
      <c r="R13" s="69">
        <v>1</v>
      </c>
      <c r="S13" s="69"/>
      <c r="T13" s="69"/>
      <c r="U13" s="69">
        <v>4</v>
      </c>
      <c r="W13" s="69">
        <v>3</v>
      </c>
      <c r="Y13" s="69">
        <v>8</v>
      </c>
      <c r="Z13" s="69">
        <v>0</v>
      </c>
      <c r="AA13" s="69">
        <v>0</v>
      </c>
      <c r="AB13" s="69">
        <v>3</v>
      </c>
      <c r="AC13" s="69">
        <v>9</v>
      </c>
      <c r="AD13" s="69">
        <v>0</v>
      </c>
      <c r="AE13" s="69">
        <v>0</v>
      </c>
      <c r="AF13" s="69">
        <v>7</v>
      </c>
      <c r="AH13" s="69">
        <v>16</v>
      </c>
      <c r="AI13" s="69">
        <v>2</v>
      </c>
      <c r="AJ13" s="69">
        <v>3</v>
      </c>
      <c r="AL13" s="69">
        <v>12</v>
      </c>
    </row>
    <row r="14" spans="1:41" s="27" customFormat="1" x14ac:dyDescent="0.2">
      <c r="A14" s="68" t="s">
        <v>199</v>
      </c>
      <c r="B14" s="29">
        <f t="shared" si="1"/>
        <v>0.87041166380789026</v>
      </c>
      <c r="C14" s="29">
        <f t="shared" si="2"/>
        <v>0.90049834330316447</v>
      </c>
      <c r="D14" s="16"/>
      <c r="E14" s="32">
        <f t="shared" si="3"/>
        <v>0.93396226415094341</v>
      </c>
      <c r="F14" s="32">
        <f t="shared" si="4"/>
        <v>0.82727272727272727</v>
      </c>
      <c r="G14" s="32">
        <f t="shared" si="7"/>
        <v>0.85</v>
      </c>
      <c r="H14" s="16"/>
      <c r="I14" s="28">
        <f t="shared" si="0"/>
        <v>49.5</v>
      </c>
      <c r="J14" s="28">
        <f t="shared" si="5"/>
        <v>45.5</v>
      </c>
      <c r="K14" s="28">
        <f t="shared" si="6"/>
        <v>59.5</v>
      </c>
      <c r="M14" s="27">
        <v>12</v>
      </c>
      <c r="N14" s="27">
        <v>0</v>
      </c>
      <c r="O14" s="27">
        <v>9</v>
      </c>
      <c r="P14" s="27">
        <v>11</v>
      </c>
      <c r="Q14" s="15">
        <v>5</v>
      </c>
      <c r="R14" s="15">
        <v>5</v>
      </c>
      <c r="T14" s="15">
        <v>4.5</v>
      </c>
      <c r="W14" s="15">
        <v>3</v>
      </c>
      <c r="Y14" s="27">
        <v>8</v>
      </c>
      <c r="Z14" s="27">
        <v>6</v>
      </c>
      <c r="AA14" s="15">
        <v>7</v>
      </c>
      <c r="AB14" s="15">
        <v>2.5</v>
      </c>
      <c r="AC14" s="15">
        <v>7</v>
      </c>
      <c r="AD14" s="15">
        <v>3</v>
      </c>
      <c r="AE14" s="15">
        <v>4</v>
      </c>
      <c r="AF14" s="15">
        <v>8</v>
      </c>
      <c r="AH14" s="15">
        <v>30</v>
      </c>
      <c r="AI14" s="15"/>
      <c r="AJ14" s="15">
        <v>4.5</v>
      </c>
      <c r="AK14" s="15">
        <v>5</v>
      </c>
      <c r="AL14" s="15">
        <v>20</v>
      </c>
    </row>
    <row r="15" spans="1:41" s="27" customFormat="1" x14ac:dyDescent="0.2">
      <c r="A15" s="68" t="s">
        <v>200</v>
      </c>
      <c r="B15" s="29">
        <f t="shared" si="1"/>
        <v>0.75301805113125864</v>
      </c>
      <c r="C15" s="29">
        <f t="shared" si="2"/>
        <v>0.77904689897484924</v>
      </c>
      <c r="D15" s="16"/>
      <c r="E15" s="32">
        <f t="shared" si="3"/>
        <v>0.98113207547169812</v>
      </c>
      <c r="F15" s="32">
        <f t="shared" si="4"/>
        <v>0.76363636363636367</v>
      </c>
      <c r="G15" s="76">
        <f t="shared" si="7"/>
        <v>0.51428571428571423</v>
      </c>
      <c r="H15" s="16"/>
      <c r="I15" s="28">
        <f t="shared" si="0"/>
        <v>52</v>
      </c>
      <c r="J15" s="28">
        <f t="shared" si="5"/>
        <v>42</v>
      </c>
      <c r="K15" s="28">
        <f t="shared" si="6"/>
        <v>36</v>
      </c>
      <c r="M15" s="27">
        <v>13</v>
      </c>
      <c r="N15" s="27">
        <v>1</v>
      </c>
      <c r="O15" s="27">
        <v>9</v>
      </c>
      <c r="P15" s="15">
        <v>12</v>
      </c>
      <c r="Q15" s="15">
        <v>5</v>
      </c>
      <c r="R15" s="15">
        <v>5</v>
      </c>
      <c r="S15" s="15"/>
      <c r="T15" s="15"/>
      <c r="U15" s="15">
        <v>4</v>
      </c>
      <c r="W15" s="15">
        <v>3</v>
      </c>
      <c r="Y15" s="15">
        <v>8</v>
      </c>
      <c r="Z15" s="15">
        <v>6</v>
      </c>
      <c r="AA15" s="15">
        <v>6</v>
      </c>
      <c r="AB15" s="15">
        <v>3</v>
      </c>
      <c r="AC15" s="15">
        <v>8</v>
      </c>
      <c r="AD15" s="15">
        <v>2</v>
      </c>
      <c r="AE15" s="15">
        <v>3</v>
      </c>
      <c r="AF15" s="15">
        <v>6</v>
      </c>
      <c r="AH15" s="15">
        <v>13</v>
      </c>
      <c r="AI15" s="15">
        <v>4</v>
      </c>
      <c r="AK15" s="15">
        <v>2</v>
      </c>
      <c r="AL15" s="15">
        <v>17</v>
      </c>
    </row>
    <row r="16" spans="1:41" s="27" customFormat="1" x14ac:dyDescent="0.2">
      <c r="A16" s="68" t="s">
        <v>201</v>
      </c>
      <c r="B16" s="29">
        <f t="shared" si="1"/>
        <v>0.53419096626643803</v>
      </c>
      <c r="C16" s="29">
        <f t="shared" si="2"/>
        <v>0.55265582957148263</v>
      </c>
      <c r="D16" s="16"/>
      <c r="E16" s="32">
        <f t="shared" si="3"/>
        <v>0.82075471698113212</v>
      </c>
      <c r="F16" s="32">
        <f t="shared" si="4"/>
        <v>0.38181818181818183</v>
      </c>
      <c r="G16" s="32">
        <f t="shared" si="7"/>
        <v>0.4</v>
      </c>
      <c r="H16" s="16"/>
      <c r="I16" s="28">
        <f t="shared" si="0"/>
        <v>43.5</v>
      </c>
      <c r="J16" s="28">
        <f t="shared" si="5"/>
        <v>21</v>
      </c>
      <c r="K16" s="28">
        <f t="shared" si="6"/>
        <v>28</v>
      </c>
      <c r="M16" s="15">
        <v>8</v>
      </c>
      <c r="N16" s="15">
        <v>0</v>
      </c>
      <c r="O16" s="15">
        <v>10</v>
      </c>
      <c r="P16" s="15">
        <v>12</v>
      </c>
      <c r="Q16" s="15"/>
      <c r="R16" s="15">
        <v>3</v>
      </c>
      <c r="S16" s="15"/>
      <c r="T16" s="15">
        <v>3.5</v>
      </c>
      <c r="U16" s="15">
        <v>4</v>
      </c>
      <c r="W16" s="15">
        <v>3</v>
      </c>
      <c r="Y16" s="15">
        <v>6</v>
      </c>
      <c r="Z16" s="15">
        <v>0</v>
      </c>
      <c r="AA16" s="15">
        <v>3</v>
      </c>
      <c r="AB16" s="15">
        <v>4</v>
      </c>
      <c r="AC16" s="15">
        <v>6</v>
      </c>
      <c r="AD16" s="15">
        <v>0</v>
      </c>
      <c r="AE16" s="15">
        <v>0</v>
      </c>
      <c r="AF16" s="15">
        <v>2</v>
      </c>
      <c r="AH16" s="15">
        <v>9</v>
      </c>
      <c r="AI16" s="15">
        <v>3</v>
      </c>
      <c r="AK16" s="15">
        <v>0</v>
      </c>
      <c r="AL16" s="15">
        <v>16</v>
      </c>
    </row>
    <row r="17" spans="1:38" s="27" customFormat="1" x14ac:dyDescent="0.2">
      <c r="A17" s="68" t="s">
        <v>202</v>
      </c>
      <c r="B17" s="29">
        <f t="shared" si="1"/>
        <v>0.87115086171689937</v>
      </c>
      <c r="C17" s="29">
        <f t="shared" si="2"/>
        <v>0.90126309235250945</v>
      </c>
      <c r="D17" s="16"/>
      <c r="E17" s="32">
        <f t="shared" si="3"/>
        <v>0.90566037735849059</v>
      </c>
      <c r="F17" s="32">
        <f t="shared" si="4"/>
        <v>0.83636363636363631</v>
      </c>
      <c r="G17" s="32">
        <f t="shared" si="7"/>
        <v>0.87142857142857144</v>
      </c>
      <c r="H17" s="16"/>
      <c r="I17" s="28">
        <f t="shared" si="0"/>
        <v>48</v>
      </c>
      <c r="J17" s="28">
        <f t="shared" si="5"/>
        <v>46</v>
      </c>
      <c r="K17" s="28">
        <f t="shared" si="6"/>
        <v>61</v>
      </c>
      <c r="M17" s="27">
        <v>11</v>
      </c>
      <c r="N17" s="27">
        <v>0</v>
      </c>
      <c r="O17" s="27">
        <v>10</v>
      </c>
      <c r="P17" s="15">
        <v>12</v>
      </c>
      <c r="Q17" s="15"/>
      <c r="R17" s="15">
        <v>4</v>
      </c>
      <c r="S17" s="15"/>
      <c r="T17" s="15">
        <v>4.5</v>
      </c>
      <c r="U17" s="15">
        <v>3.5</v>
      </c>
      <c r="W17" s="15">
        <v>3</v>
      </c>
      <c r="Y17" s="15">
        <v>8</v>
      </c>
      <c r="Z17" s="15">
        <v>6</v>
      </c>
      <c r="AA17" s="15">
        <v>5</v>
      </c>
      <c r="AB17" s="15">
        <v>5</v>
      </c>
      <c r="AC17" s="15">
        <v>10</v>
      </c>
      <c r="AD17" s="15">
        <v>4</v>
      </c>
      <c r="AE17" s="15">
        <v>3</v>
      </c>
      <c r="AF17" s="15">
        <v>5</v>
      </c>
      <c r="AH17" s="15">
        <v>30</v>
      </c>
      <c r="AI17" s="15">
        <v>4.5</v>
      </c>
      <c r="AJ17" s="15">
        <v>4.5</v>
      </c>
      <c r="AL17" s="27">
        <v>22</v>
      </c>
    </row>
    <row r="18" spans="1:38" s="73" customFormat="1" ht="15" x14ac:dyDescent="0.25">
      <c r="A18" s="73" t="s">
        <v>203</v>
      </c>
      <c r="I18" s="73">
        <f t="shared" si="0"/>
        <v>12</v>
      </c>
      <c r="J18" s="73">
        <f t="shared" si="5"/>
        <v>8</v>
      </c>
      <c r="M18" s="73">
        <v>1</v>
      </c>
      <c r="O18" s="73">
        <v>3</v>
      </c>
      <c r="P18" s="73">
        <v>0</v>
      </c>
      <c r="Q18" s="73">
        <v>2</v>
      </c>
      <c r="R18" s="73">
        <v>1</v>
      </c>
      <c r="T18" s="73">
        <v>2</v>
      </c>
      <c r="W18" s="73">
        <v>3</v>
      </c>
      <c r="Y18" s="73">
        <v>1</v>
      </c>
      <c r="Z18" s="73">
        <v>0</v>
      </c>
      <c r="AA18" s="73">
        <v>0</v>
      </c>
      <c r="AB18" s="73">
        <v>1</v>
      </c>
      <c r="AC18" s="73">
        <v>3</v>
      </c>
      <c r="AD18" s="73">
        <v>0</v>
      </c>
      <c r="AE18" s="73">
        <v>0</v>
      </c>
      <c r="AF18" s="73">
        <v>3</v>
      </c>
    </row>
    <row r="19" spans="1:38" customFormat="1" x14ac:dyDescent="0.2">
      <c r="A19" s="68" t="s">
        <v>204</v>
      </c>
      <c r="B19" s="29">
        <f t="shared" si="1"/>
        <v>0.71899044351874541</v>
      </c>
      <c r="C19" s="29">
        <f t="shared" si="2"/>
        <v>0.74384309190775877</v>
      </c>
      <c r="E19" s="32">
        <f t="shared" si="3"/>
        <v>0.74528301886792447</v>
      </c>
      <c r="F19" s="32">
        <f t="shared" si="4"/>
        <v>0.8545454545454545</v>
      </c>
      <c r="G19" s="76">
        <f t="shared" ref="G19:G21" si="8">K19/$K$2</f>
        <v>0.55714285714285716</v>
      </c>
      <c r="I19" s="28">
        <f t="shared" si="0"/>
        <v>39.5</v>
      </c>
      <c r="J19" s="28">
        <f t="shared" si="5"/>
        <v>47</v>
      </c>
      <c r="K19" s="28">
        <f t="shared" si="6"/>
        <v>39</v>
      </c>
      <c r="M19" s="15">
        <v>11</v>
      </c>
      <c r="N19" s="15">
        <v>0</v>
      </c>
      <c r="O19" s="15">
        <v>8</v>
      </c>
      <c r="P19" s="15">
        <v>11.5</v>
      </c>
      <c r="Q19" s="15">
        <v>2</v>
      </c>
      <c r="R19" s="15">
        <v>3</v>
      </c>
      <c r="S19" s="15"/>
      <c r="T19" s="15"/>
      <c r="U19" s="15">
        <v>1</v>
      </c>
      <c r="V19" s="27"/>
      <c r="W19" s="15">
        <v>3</v>
      </c>
      <c r="Y19" s="15">
        <v>8</v>
      </c>
      <c r="Z19" s="15">
        <v>6</v>
      </c>
      <c r="AA19" s="15">
        <v>10</v>
      </c>
      <c r="AB19" s="15">
        <v>5</v>
      </c>
      <c r="AC19" s="15">
        <v>9</v>
      </c>
      <c r="AD19" s="15">
        <v>0</v>
      </c>
      <c r="AE19" s="15">
        <v>2</v>
      </c>
      <c r="AF19" s="15">
        <v>7</v>
      </c>
      <c r="AH19" s="15">
        <v>18</v>
      </c>
      <c r="AI19" s="15">
        <v>5</v>
      </c>
      <c r="AJ19" s="27"/>
      <c r="AK19" s="15">
        <v>2</v>
      </c>
      <c r="AL19" s="15">
        <v>14</v>
      </c>
    </row>
    <row r="20" spans="1:38" s="27" customFormat="1" x14ac:dyDescent="0.2">
      <c r="A20" s="68" t="s">
        <v>205</v>
      </c>
      <c r="B20" s="29">
        <f t="shared" si="1"/>
        <v>0.50222167769337578</v>
      </c>
      <c r="C20" s="29">
        <f t="shared" si="2"/>
        <v>0.51958148947052418</v>
      </c>
      <c r="D20" s="16"/>
      <c r="E20" s="32">
        <f t="shared" si="3"/>
        <v>0.75471698113207553</v>
      </c>
      <c r="F20" s="32">
        <f t="shared" si="4"/>
        <v>0.50909090909090904</v>
      </c>
      <c r="G20" s="32">
        <f t="shared" si="8"/>
        <v>0.24285714285714285</v>
      </c>
      <c r="H20" s="16"/>
      <c r="I20" s="28">
        <f t="shared" si="0"/>
        <v>40</v>
      </c>
      <c r="J20" s="28">
        <f t="shared" si="5"/>
        <v>28</v>
      </c>
      <c r="K20" s="28">
        <f t="shared" si="6"/>
        <v>17</v>
      </c>
      <c r="M20" s="15">
        <v>8</v>
      </c>
      <c r="N20" s="15">
        <v>1</v>
      </c>
      <c r="O20" s="15">
        <v>7</v>
      </c>
      <c r="P20" s="15">
        <v>12</v>
      </c>
      <c r="Q20" s="15">
        <v>3.5</v>
      </c>
      <c r="R20" s="15"/>
      <c r="S20" s="15">
        <v>1</v>
      </c>
      <c r="T20" s="15"/>
      <c r="U20" s="15">
        <v>4.5</v>
      </c>
      <c r="W20" s="15">
        <v>3</v>
      </c>
      <c r="Y20" s="15">
        <v>6</v>
      </c>
      <c r="Z20" s="15">
        <v>4</v>
      </c>
      <c r="AA20" s="15">
        <v>3</v>
      </c>
      <c r="AB20" s="15">
        <v>1</v>
      </c>
      <c r="AC20" s="15">
        <v>6</v>
      </c>
      <c r="AD20" s="15">
        <v>2</v>
      </c>
      <c r="AE20" s="15">
        <v>3</v>
      </c>
      <c r="AF20" s="15">
        <v>3</v>
      </c>
      <c r="AH20" s="15">
        <v>5</v>
      </c>
      <c r="AI20" s="15">
        <v>2</v>
      </c>
      <c r="AK20" s="15">
        <v>1</v>
      </c>
      <c r="AL20" s="15">
        <v>9</v>
      </c>
    </row>
    <row r="21" spans="1:38" s="27" customFormat="1" x14ac:dyDescent="0.2">
      <c r="A21" s="68" t="s">
        <v>206</v>
      </c>
      <c r="B21" s="29">
        <f t="shared" si="1"/>
        <v>0.8578207955566447</v>
      </c>
      <c r="C21" s="29">
        <f t="shared" si="2"/>
        <v>0.88747225866708179</v>
      </c>
      <c r="D21" s="16"/>
      <c r="E21" s="32">
        <f t="shared" si="3"/>
        <v>0.87735849056603776</v>
      </c>
      <c r="F21" s="32">
        <f t="shared" si="4"/>
        <v>0.78181818181818186</v>
      </c>
      <c r="G21" s="32">
        <f t="shared" si="8"/>
        <v>0.91428571428571426</v>
      </c>
      <c r="H21" s="16"/>
      <c r="I21" s="28">
        <f t="shared" si="0"/>
        <v>46.5</v>
      </c>
      <c r="J21" s="28">
        <f t="shared" si="5"/>
        <v>43</v>
      </c>
      <c r="K21" s="28">
        <f t="shared" si="6"/>
        <v>64</v>
      </c>
      <c r="M21" s="27">
        <v>13.5</v>
      </c>
      <c r="N21" s="27">
        <v>0</v>
      </c>
      <c r="O21" s="27">
        <v>10</v>
      </c>
      <c r="P21" s="15">
        <v>10</v>
      </c>
      <c r="Q21" s="15">
        <v>3</v>
      </c>
      <c r="R21" s="15">
        <v>3</v>
      </c>
      <c r="S21" s="15"/>
      <c r="T21" s="15"/>
      <c r="U21" s="15">
        <v>4</v>
      </c>
      <c r="W21" s="15">
        <v>3</v>
      </c>
      <c r="Y21" s="27">
        <v>7</v>
      </c>
      <c r="Z21" s="15">
        <v>6</v>
      </c>
      <c r="AA21" s="15">
        <v>7</v>
      </c>
      <c r="AB21" s="15">
        <v>4</v>
      </c>
      <c r="AC21" s="15">
        <v>9</v>
      </c>
      <c r="AD21" s="15">
        <v>3</v>
      </c>
      <c r="AE21" s="15">
        <v>0</v>
      </c>
      <c r="AF21" s="15">
        <v>7</v>
      </c>
      <c r="AH21" s="15">
        <v>29</v>
      </c>
      <c r="AI21" s="15">
        <v>4.5</v>
      </c>
      <c r="AK21" s="15">
        <v>4.5</v>
      </c>
      <c r="AL21" s="15">
        <v>26</v>
      </c>
    </row>
    <row r="22" spans="1:38" x14ac:dyDescent="0.2">
      <c r="A22" s="30"/>
    </row>
    <row r="23" spans="1:38" s="31" customFormat="1" x14ac:dyDescent="0.2">
      <c r="B23" s="29">
        <f>AVERAGE(B4:B21)</f>
        <v>0.69776045495385108</v>
      </c>
      <c r="C23" s="29">
        <f>AVERAGE(C4:C21)</f>
        <v>0.72187926682825942</v>
      </c>
      <c r="E23" s="29">
        <f>AVERAGE(E4:E21)</f>
        <v>0.79356270810210894</v>
      </c>
      <c r="F23" s="29">
        <f>AVERAGE(F4:F21)</f>
        <v>0.66420454545454544</v>
      </c>
      <c r="G23" s="29">
        <f>AVERAGE(G4:G21)</f>
        <v>0.6071428571428571</v>
      </c>
      <c r="I23" s="31">
        <f>AVERAGE(I4:I21)</f>
        <v>40.388888888888886</v>
      </c>
      <c r="J23" s="31">
        <f>AVERAGE(J4:J21)</f>
        <v>34.852941176470587</v>
      </c>
      <c r="K23" s="31">
        <f>AVERAGE(K4:K21)</f>
        <v>42.5</v>
      </c>
      <c r="M23" s="31">
        <f>AVERAGE(M4:M21)</f>
        <v>9.6666666666666661</v>
      </c>
      <c r="N23" s="31">
        <f>AVERAGE(N4:N21)</f>
        <v>0.25</v>
      </c>
      <c r="O23" s="31">
        <f>AVERAGE(O4:O21)</f>
        <v>8.2222222222222214</v>
      </c>
      <c r="P23" s="31">
        <f>AVERAGE(P4:P21)</f>
        <v>9.8055555555555554</v>
      </c>
      <c r="Q23" s="31">
        <f>AVERAGE(Q4:Q21)</f>
        <v>3.2666666666666666</v>
      </c>
      <c r="R23" s="31">
        <f t="shared" ref="R23:V23" si="9">AVERAGE(R4:R21)</f>
        <v>2.9642857142857144</v>
      </c>
      <c r="S23" s="31">
        <f t="shared" si="9"/>
        <v>0.5</v>
      </c>
      <c r="T23" s="31">
        <f t="shared" si="9"/>
        <v>3.5625</v>
      </c>
      <c r="U23" s="31">
        <f t="shared" si="9"/>
        <v>3.7307692307692308</v>
      </c>
      <c r="V23" s="31">
        <f t="shared" si="9"/>
        <v>5</v>
      </c>
      <c r="W23" s="31">
        <f>AVERAGE(W4:W21)</f>
        <v>2.8333333333333335</v>
      </c>
      <c r="Y23" s="31">
        <f>AVERAGE(Y4:Y21)</f>
        <v>6.8235294117647056</v>
      </c>
      <c r="Z23" s="31">
        <f t="shared" ref="Z23:AF23" si="10">AVERAGE(Z4:Z21)</f>
        <v>3.5294117647058822</v>
      </c>
      <c r="AA23" s="31">
        <f t="shared" si="10"/>
        <v>5.7058823529411766</v>
      </c>
      <c r="AB23" s="31">
        <f t="shared" si="10"/>
        <v>2.6764705882352939</v>
      </c>
      <c r="AC23" s="31">
        <f t="shared" si="10"/>
        <v>7.6764705882352944</v>
      </c>
      <c r="AD23" s="31">
        <f t="shared" si="10"/>
        <v>1.8529411764705883</v>
      </c>
      <c r="AE23" s="31">
        <f t="shared" si="10"/>
        <v>1.6470588235294117</v>
      </c>
      <c r="AF23" s="31">
        <f t="shared" si="10"/>
        <v>4.9411764705882355</v>
      </c>
      <c r="AH23" s="31">
        <f>AVERAGE(AH4:AH21)</f>
        <v>19.75</v>
      </c>
      <c r="AI23" s="31">
        <f>AVERAGE(AI4:AI21)</f>
        <v>3.1428571428571428</v>
      </c>
      <c r="AJ23" s="31">
        <f>AVERAGE(AJ4:AJ21)</f>
        <v>2.5</v>
      </c>
      <c r="AL23" s="31">
        <f>AVERAGE(AL4:AL21)</f>
        <v>17.4375</v>
      </c>
    </row>
    <row r="24" spans="1:38" s="32" customFormat="1" x14ac:dyDescent="0.2">
      <c r="I24" s="32">
        <f>I23/I2</f>
        <v>0.76205450733752611</v>
      </c>
      <c r="J24" s="32">
        <f>J23/J2</f>
        <v>0.63368983957219249</v>
      </c>
      <c r="K24" s="32">
        <f>K23/K2</f>
        <v>0.6071428571428571</v>
      </c>
      <c r="M24" s="32">
        <f>M23/M2</f>
        <v>0.7435897435897435</v>
      </c>
      <c r="N24" s="32">
        <f>N23/3</f>
        <v>8.3333333333333329E-2</v>
      </c>
      <c r="O24" s="32">
        <f>O23/O2</f>
        <v>0.82222222222222219</v>
      </c>
      <c r="P24" s="32">
        <f>P23/P2</f>
        <v>0.81712962962962965</v>
      </c>
      <c r="Q24" s="32">
        <f>Q23/5</f>
        <v>0.65333333333333332</v>
      </c>
      <c r="R24" s="32">
        <f t="shared" ref="R24:V24" si="11">R23/5</f>
        <v>0.59285714285714286</v>
      </c>
      <c r="S24" s="32">
        <f t="shared" si="11"/>
        <v>0.1</v>
      </c>
      <c r="T24" s="32">
        <f t="shared" si="11"/>
        <v>0.71250000000000002</v>
      </c>
      <c r="U24" s="32">
        <f t="shared" si="11"/>
        <v>0.74615384615384617</v>
      </c>
      <c r="V24" s="32">
        <f t="shared" si="11"/>
        <v>1</v>
      </c>
      <c r="W24" s="32">
        <f>W23/W2</f>
        <v>0.94444444444444453</v>
      </c>
      <c r="Y24" s="32">
        <f>Y23/Y2</f>
        <v>0.8529411764705882</v>
      </c>
      <c r="Z24" s="32">
        <f t="shared" ref="Z24:AF24" si="12">Z23/Z2</f>
        <v>0.58823529411764708</v>
      </c>
      <c r="AA24" s="32">
        <f t="shared" si="12"/>
        <v>0.51871657754010692</v>
      </c>
      <c r="AB24" s="32">
        <f t="shared" si="12"/>
        <v>0.53529411764705881</v>
      </c>
      <c r="AC24" s="32">
        <f t="shared" si="12"/>
        <v>0.76764705882352946</v>
      </c>
      <c r="AD24" s="32">
        <f t="shared" si="12"/>
        <v>0.37058823529411766</v>
      </c>
      <c r="AE24" s="32" t="e">
        <f>AE23/AE2</f>
        <v>#DIV/0!</v>
      </c>
      <c r="AF24" s="32">
        <f t="shared" si="12"/>
        <v>0.49411764705882355</v>
      </c>
      <c r="AH24" s="32">
        <f>AH23/AH2</f>
        <v>0.65833333333333333</v>
      </c>
      <c r="AI24" s="32">
        <f>AI23/AI2</f>
        <v>0.62857142857142856</v>
      </c>
      <c r="AJ24" s="32">
        <f>AJ23/AJ2</f>
        <v>0.5</v>
      </c>
      <c r="AL24" s="32">
        <f>AL23/AL2</f>
        <v>0.58125000000000004</v>
      </c>
    </row>
    <row r="25" spans="1:38" x14ac:dyDescent="0.2">
      <c r="A25" s="30"/>
    </row>
    <row r="26" spans="1:38" x14ac:dyDescent="0.2">
      <c r="A26" s="30"/>
    </row>
    <row r="27" spans="1:38" x14ac:dyDescent="0.2">
      <c r="A27" s="3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120" zoomScaleNormal="120" workbookViewId="0">
      <selection activeCell="J9" sqref="J9"/>
    </sheetView>
  </sheetViews>
  <sheetFormatPr defaultRowHeight="12.75" x14ac:dyDescent="0.2"/>
  <cols>
    <col min="1" max="1" width="18.42578125" bestFit="1" customWidth="1"/>
    <col min="2" max="2" width="5.5703125" bestFit="1" customWidth="1"/>
    <col min="3" max="3" width="8" bestFit="1" customWidth="1"/>
    <col min="4" max="4" width="8.85546875" bestFit="1" customWidth="1"/>
    <col min="5" max="5" width="3.140625" customWidth="1"/>
    <col min="6" max="11" width="8.5703125" style="11" customWidth="1"/>
    <col min="12" max="12" width="2.5703125" customWidth="1"/>
    <col min="13" max="17" width="8.7109375" customWidth="1"/>
  </cols>
  <sheetData>
    <row r="1" spans="1:17" ht="18" x14ac:dyDescent="0.25">
      <c r="A1" s="3" t="s">
        <v>17</v>
      </c>
      <c r="J1" s="36" t="s">
        <v>111</v>
      </c>
      <c r="M1" t="s">
        <v>22</v>
      </c>
    </row>
    <row r="2" spans="1:17" x14ac:dyDescent="0.2">
      <c r="A2" s="2"/>
      <c r="B2" s="2">
        <f>SUM(F2:J2)</f>
        <v>40</v>
      </c>
      <c r="C2" s="2"/>
      <c r="D2" s="48">
        <v>0.97499999999999998</v>
      </c>
      <c r="F2" s="11">
        <v>10</v>
      </c>
      <c r="G2" s="11">
        <v>10</v>
      </c>
      <c r="H2" s="11">
        <v>10</v>
      </c>
      <c r="I2" s="11">
        <v>10</v>
      </c>
    </row>
    <row r="3" spans="1:17" x14ac:dyDescent="0.2">
      <c r="A3" s="4" t="s">
        <v>0</v>
      </c>
      <c r="B3" s="4" t="s">
        <v>3</v>
      </c>
      <c r="C3" s="4" t="s">
        <v>4</v>
      </c>
      <c r="D3" s="4" t="s">
        <v>141</v>
      </c>
      <c r="F3" s="13" t="s">
        <v>18</v>
      </c>
      <c r="G3" s="13" t="s">
        <v>19</v>
      </c>
      <c r="H3" s="13" t="s">
        <v>20</v>
      </c>
      <c r="I3" s="13" t="s">
        <v>21</v>
      </c>
      <c r="J3" s="13" t="s">
        <v>30</v>
      </c>
      <c r="K3" s="13" t="s">
        <v>39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30</v>
      </c>
    </row>
    <row r="4" spans="1:17" s="73" customFormat="1" ht="15" x14ac:dyDescent="0.25">
      <c r="A4" s="73" t="s">
        <v>207</v>
      </c>
    </row>
    <row r="5" spans="1:17" x14ac:dyDescent="0.2">
      <c r="A5" s="68" t="s">
        <v>190</v>
      </c>
      <c r="B5" s="56">
        <f>SUM(F5:K5)</f>
        <v>35.5</v>
      </c>
      <c r="C5" s="6">
        <f>B5/$B$2</f>
        <v>0.88749999999999996</v>
      </c>
      <c r="D5" s="6">
        <f t="shared" ref="D5:D21" si="0">C5/MAX($C$4:$C$21)*$D$2</f>
        <v>0.88749999999999996</v>
      </c>
      <c r="F5" s="11">
        <v>9.5</v>
      </c>
      <c r="G5" s="11">
        <v>8</v>
      </c>
      <c r="H5" s="11">
        <v>9.5</v>
      </c>
      <c r="I5" s="11">
        <v>8.5</v>
      </c>
    </row>
    <row r="6" spans="1:17" x14ac:dyDescent="0.2">
      <c r="A6" s="68" t="s">
        <v>191</v>
      </c>
      <c r="B6" s="56">
        <f t="shared" ref="B6:B13" si="1">SUM(F6:K6)</f>
        <v>27</v>
      </c>
      <c r="C6" s="6">
        <f t="shared" ref="C6:C13" si="2">B6/$B$2</f>
        <v>0.67500000000000004</v>
      </c>
      <c r="D6" s="6">
        <f t="shared" si="0"/>
        <v>0.67500000000000004</v>
      </c>
      <c r="F6" s="11">
        <v>2</v>
      </c>
      <c r="G6" s="11">
        <v>7.5</v>
      </c>
      <c r="H6" s="11">
        <v>10</v>
      </c>
      <c r="I6" s="11">
        <v>7.5</v>
      </c>
    </row>
    <row r="7" spans="1:17" x14ac:dyDescent="0.2">
      <c r="A7" s="68" t="s">
        <v>192</v>
      </c>
      <c r="B7" s="56">
        <f t="shared" si="1"/>
        <v>25.5</v>
      </c>
      <c r="C7" s="6">
        <f t="shared" si="2"/>
        <v>0.63749999999999996</v>
      </c>
      <c r="D7" s="6">
        <f t="shared" si="0"/>
        <v>0.63749999999999996</v>
      </c>
      <c r="F7" s="11">
        <v>8.5</v>
      </c>
      <c r="G7" s="11">
        <v>5</v>
      </c>
      <c r="H7" s="11">
        <v>6</v>
      </c>
      <c r="I7" s="11">
        <v>6</v>
      </c>
    </row>
    <row r="8" spans="1:17" x14ac:dyDescent="0.2">
      <c r="A8" s="68" t="s">
        <v>193</v>
      </c>
      <c r="B8" s="56">
        <f t="shared" si="1"/>
        <v>33</v>
      </c>
      <c r="C8" s="6">
        <f t="shared" si="2"/>
        <v>0.82499999999999996</v>
      </c>
      <c r="D8" s="6">
        <f t="shared" si="0"/>
        <v>0.82499999999999996</v>
      </c>
      <c r="F8" s="11">
        <v>9.5</v>
      </c>
      <c r="G8" s="11">
        <v>8</v>
      </c>
      <c r="H8" s="11">
        <v>8</v>
      </c>
      <c r="I8" s="11">
        <v>7.5</v>
      </c>
    </row>
    <row r="9" spans="1:17" x14ac:dyDescent="0.2">
      <c r="A9" s="68" t="s">
        <v>194</v>
      </c>
      <c r="B9" s="56">
        <f t="shared" si="1"/>
        <v>23.5</v>
      </c>
      <c r="C9" s="6">
        <f t="shared" si="2"/>
        <v>0.58750000000000002</v>
      </c>
      <c r="D9" s="6">
        <f t="shared" si="0"/>
        <v>0.58750000000000002</v>
      </c>
      <c r="F9" s="11">
        <v>7.5</v>
      </c>
      <c r="G9" s="11">
        <v>5</v>
      </c>
      <c r="H9" s="11">
        <v>5</v>
      </c>
      <c r="I9" s="11">
        <v>6</v>
      </c>
    </row>
    <row r="10" spans="1:17" x14ac:dyDescent="0.2">
      <c r="A10" s="68" t="s">
        <v>195</v>
      </c>
      <c r="B10" s="56">
        <f t="shared" si="1"/>
        <v>38.5</v>
      </c>
      <c r="C10" s="6">
        <f t="shared" si="2"/>
        <v>0.96250000000000002</v>
      </c>
      <c r="D10" s="6">
        <f t="shared" si="0"/>
        <v>0.96250000000000002</v>
      </c>
      <c r="F10" s="11">
        <v>10</v>
      </c>
      <c r="G10" s="11">
        <v>9.5</v>
      </c>
      <c r="H10" s="11">
        <v>10</v>
      </c>
      <c r="I10" s="11">
        <v>9</v>
      </c>
    </row>
    <row r="11" spans="1:17" x14ac:dyDescent="0.2">
      <c r="A11" s="68" t="s">
        <v>196</v>
      </c>
      <c r="B11" s="56">
        <f t="shared" si="1"/>
        <v>29.5</v>
      </c>
      <c r="C11" s="6">
        <f t="shared" si="2"/>
        <v>0.73750000000000004</v>
      </c>
      <c r="D11" s="6">
        <f t="shared" si="0"/>
        <v>0.73750000000000004</v>
      </c>
      <c r="F11" s="11">
        <v>5</v>
      </c>
      <c r="G11" s="11">
        <v>8</v>
      </c>
      <c r="H11" s="11">
        <v>8</v>
      </c>
      <c r="I11" s="11">
        <v>8.5</v>
      </c>
    </row>
    <row r="12" spans="1:17" x14ac:dyDescent="0.2">
      <c r="A12" s="68" t="s">
        <v>197</v>
      </c>
      <c r="B12" s="56">
        <f t="shared" si="1"/>
        <v>37</v>
      </c>
      <c r="C12" s="6">
        <f t="shared" si="2"/>
        <v>0.92500000000000004</v>
      </c>
      <c r="D12" s="6">
        <f t="shared" si="0"/>
        <v>0.92500000000000004</v>
      </c>
      <c r="F12" s="11">
        <v>9.5</v>
      </c>
      <c r="G12" s="11">
        <v>9.5</v>
      </c>
      <c r="H12" s="11">
        <v>9.5</v>
      </c>
      <c r="I12" s="11">
        <v>8.5</v>
      </c>
    </row>
    <row r="13" spans="1:17" x14ac:dyDescent="0.2">
      <c r="A13" s="68" t="s">
        <v>198</v>
      </c>
      <c r="B13" s="56">
        <f t="shared" si="1"/>
        <v>22</v>
      </c>
      <c r="C13" s="6">
        <f t="shared" si="2"/>
        <v>0.55000000000000004</v>
      </c>
      <c r="D13" s="6">
        <f t="shared" si="0"/>
        <v>0.55000000000000004</v>
      </c>
      <c r="F13" s="11">
        <v>7</v>
      </c>
      <c r="G13" s="11">
        <v>5</v>
      </c>
      <c r="H13" s="11">
        <v>7</v>
      </c>
      <c r="I13" s="11">
        <v>3</v>
      </c>
    </row>
    <row r="14" spans="1:17" s="15" customFormat="1" x14ac:dyDescent="0.2">
      <c r="A14" s="68" t="s">
        <v>199</v>
      </c>
      <c r="B14" s="2">
        <f t="shared" ref="B14:B21" si="3">SUM(F14:K14)</f>
        <v>33</v>
      </c>
      <c r="C14" s="6">
        <f t="shared" ref="C14:C21" si="4">B14/$B$2</f>
        <v>0.82499999999999996</v>
      </c>
      <c r="D14" s="6">
        <f t="shared" si="0"/>
        <v>0.82499999999999996</v>
      </c>
      <c r="F14" s="22">
        <v>8</v>
      </c>
      <c r="G14" s="22">
        <v>8.5</v>
      </c>
      <c r="H14" s="22">
        <v>7.5</v>
      </c>
      <c r="I14" s="22">
        <v>9</v>
      </c>
      <c r="J14" s="22"/>
      <c r="K14" s="22"/>
    </row>
    <row r="15" spans="1:17" s="15" customFormat="1" x14ac:dyDescent="0.2">
      <c r="A15" s="68" t="s">
        <v>200</v>
      </c>
      <c r="B15" s="2">
        <f t="shared" si="3"/>
        <v>29.5</v>
      </c>
      <c r="C15" s="6">
        <f t="shared" si="4"/>
        <v>0.73750000000000004</v>
      </c>
      <c r="D15" s="6">
        <f t="shared" si="0"/>
        <v>0.73750000000000004</v>
      </c>
      <c r="F15" s="60">
        <v>8</v>
      </c>
      <c r="G15" s="22">
        <v>7</v>
      </c>
      <c r="H15" s="22">
        <v>9.5</v>
      </c>
      <c r="I15" s="22">
        <v>5</v>
      </c>
      <c r="J15" s="22"/>
      <c r="K15" s="22"/>
    </row>
    <row r="16" spans="1:17" s="15" customFormat="1" x14ac:dyDescent="0.2">
      <c r="A16" s="68" t="s">
        <v>201</v>
      </c>
      <c r="B16" s="2">
        <f t="shared" si="3"/>
        <v>22</v>
      </c>
      <c r="C16" s="6">
        <f t="shared" si="4"/>
        <v>0.55000000000000004</v>
      </c>
      <c r="D16" s="6">
        <f t="shared" si="0"/>
        <v>0.55000000000000004</v>
      </c>
      <c r="F16" s="60">
        <v>7</v>
      </c>
      <c r="G16" s="22">
        <v>6</v>
      </c>
      <c r="H16" s="22">
        <v>5</v>
      </c>
      <c r="I16" s="22">
        <v>4</v>
      </c>
      <c r="J16" s="22"/>
      <c r="K16" s="22"/>
    </row>
    <row r="17" spans="1:11" s="15" customFormat="1" x14ac:dyDescent="0.2">
      <c r="A17" s="68" t="s">
        <v>202</v>
      </c>
      <c r="B17" s="2">
        <f t="shared" si="3"/>
        <v>38</v>
      </c>
      <c r="C17" s="6">
        <f t="shared" si="4"/>
        <v>0.95</v>
      </c>
      <c r="D17" s="6">
        <f t="shared" si="0"/>
        <v>0.95</v>
      </c>
      <c r="F17" s="60">
        <v>9.5</v>
      </c>
      <c r="G17" s="22">
        <v>9.5</v>
      </c>
      <c r="H17" s="22">
        <v>10</v>
      </c>
      <c r="I17" s="22">
        <v>9</v>
      </c>
      <c r="J17" s="22"/>
      <c r="K17" s="22"/>
    </row>
    <row r="18" spans="1:11" s="73" customFormat="1" ht="15" x14ac:dyDescent="0.25">
      <c r="A18" s="73" t="s">
        <v>203</v>
      </c>
    </row>
    <row r="19" spans="1:11" x14ac:dyDescent="0.2">
      <c r="A19" s="68" t="s">
        <v>204</v>
      </c>
      <c r="B19">
        <f t="shared" si="3"/>
        <v>25</v>
      </c>
      <c r="C19" s="37">
        <f t="shared" si="4"/>
        <v>0.625</v>
      </c>
      <c r="D19" s="6">
        <f t="shared" si="0"/>
        <v>0.625</v>
      </c>
      <c r="F19" s="11">
        <v>9.5</v>
      </c>
      <c r="G19" s="11">
        <v>7.5</v>
      </c>
      <c r="H19" s="11">
        <v>8</v>
      </c>
      <c r="J19"/>
      <c r="K19"/>
    </row>
    <row r="20" spans="1:11" s="15" customFormat="1" x14ac:dyDescent="0.2">
      <c r="A20" s="68" t="s">
        <v>205</v>
      </c>
      <c r="B20" s="2">
        <f t="shared" si="3"/>
        <v>29</v>
      </c>
      <c r="C20" s="6">
        <f t="shared" si="4"/>
        <v>0.72499999999999998</v>
      </c>
      <c r="D20" s="6">
        <f t="shared" si="0"/>
        <v>0.72499999999999998</v>
      </c>
      <c r="F20" s="60">
        <v>7</v>
      </c>
      <c r="G20" s="22">
        <v>6</v>
      </c>
      <c r="H20" s="22">
        <v>9</v>
      </c>
      <c r="I20" s="22">
        <v>7</v>
      </c>
      <c r="J20" s="22"/>
      <c r="K20" s="22"/>
    </row>
    <row r="21" spans="1:11" s="15" customFormat="1" x14ac:dyDescent="0.2">
      <c r="A21" s="68" t="s">
        <v>206</v>
      </c>
      <c r="B21" s="2">
        <f t="shared" si="3"/>
        <v>39</v>
      </c>
      <c r="C21" s="6">
        <f t="shared" si="4"/>
        <v>0.97499999999999998</v>
      </c>
      <c r="D21" s="6">
        <f t="shared" si="0"/>
        <v>0.97499999999999998</v>
      </c>
      <c r="F21" s="22">
        <v>9.5</v>
      </c>
      <c r="G21" s="22">
        <v>10</v>
      </c>
      <c r="H21" s="22">
        <v>10</v>
      </c>
      <c r="I21" s="22">
        <v>9.5</v>
      </c>
      <c r="J21" s="22"/>
      <c r="K21" s="22"/>
    </row>
    <row r="22" spans="1:11" x14ac:dyDescent="0.2">
      <c r="A22" s="1"/>
    </row>
    <row r="23" spans="1:11" x14ac:dyDescent="0.2">
      <c r="A23" s="1"/>
    </row>
    <row r="24" spans="1:11" x14ac:dyDescent="0.2">
      <c r="A24" s="1"/>
    </row>
    <row r="25" spans="1:11" x14ac:dyDescent="0.2">
      <c r="A25" s="1"/>
    </row>
    <row r="26" spans="1:11" x14ac:dyDescent="0.2">
      <c r="A26" s="1"/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  <row r="33" spans="1:1" x14ac:dyDescent="0.2">
      <c r="A33" s="1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1"/>
  <sheetViews>
    <sheetView workbookViewId="0">
      <selection activeCell="M22" sqref="M22"/>
    </sheetView>
  </sheetViews>
  <sheetFormatPr defaultRowHeight="12.75" x14ac:dyDescent="0.2"/>
  <cols>
    <col min="2" max="2" width="18.42578125" bestFit="1" customWidth="1"/>
    <col min="3" max="3" width="1.5703125" customWidth="1"/>
    <col min="5" max="13" width="3.28515625" bestFit="1" customWidth="1"/>
  </cols>
  <sheetData>
    <row r="2" spans="1:13" s="59" customFormat="1" ht="33.75" x14ac:dyDescent="0.2">
      <c r="E2" s="58">
        <v>40555</v>
      </c>
      <c r="F2" s="58">
        <v>40557</v>
      </c>
      <c r="G2" s="58">
        <v>40560</v>
      </c>
      <c r="H2" s="58">
        <v>40562</v>
      </c>
      <c r="I2" s="58">
        <v>40567</v>
      </c>
      <c r="J2" s="58">
        <v>40569</v>
      </c>
      <c r="K2" s="58">
        <v>40571</v>
      </c>
      <c r="L2" s="58">
        <v>40578</v>
      </c>
      <c r="M2" s="58">
        <v>40581</v>
      </c>
    </row>
    <row r="3" spans="1:13" x14ac:dyDescent="0.2">
      <c r="A3" t="s">
        <v>96</v>
      </c>
      <c r="B3" s="4" t="s">
        <v>0</v>
      </c>
    </row>
    <row r="4" spans="1:13" x14ac:dyDescent="0.2">
      <c r="A4">
        <v>1</v>
      </c>
      <c r="B4" s="69" t="s">
        <v>207</v>
      </c>
      <c r="E4">
        <v>1</v>
      </c>
      <c r="F4">
        <v>1</v>
      </c>
      <c r="G4">
        <v>1</v>
      </c>
      <c r="K4">
        <v>1</v>
      </c>
      <c r="L4">
        <v>1</v>
      </c>
      <c r="M4">
        <v>1</v>
      </c>
    </row>
    <row r="5" spans="1:13" x14ac:dyDescent="0.2">
      <c r="A5">
        <v>1</v>
      </c>
      <c r="B5" s="68" t="s">
        <v>190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s="23">
        <v>1</v>
      </c>
      <c r="B6" s="68" t="s">
        <v>191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>
        <v>1</v>
      </c>
      <c r="B7" s="68" t="s">
        <v>192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>
        <v>1</v>
      </c>
      <c r="B8" s="68" t="s">
        <v>193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>
        <v>1</v>
      </c>
      <c r="B9" s="68" t="s">
        <v>194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">
      <c r="A10">
        <v>1</v>
      </c>
      <c r="B10" s="68" t="s">
        <v>195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3" x14ac:dyDescent="0.2">
      <c r="A11">
        <v>1</v>
      </c>
      <c r="B11" s="68" t="s">
        <v>196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">
      <c r="A12">
        <v>1</v>
      </c>
      <c r="B12" s="68" t="s">
        <v>197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">
      <c r="A13">
        <v>1</v>
      </c>
      <c r="B13" s="68" t="s">
        <v>198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">
      <c r="A14">
        <v>1</v>
      </c>
      <c r="B14" s="68" t="s">
        <v>199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</v>
      </c>
      <c r="M14">
        <v>1</v>
      </c>
    </row>
    <row r="15" spans="1:13" x14ac:dyDescent="0.2">
      <c r="A15">
        <v>1</v>
      </c>
      <c r="B15" s="68" t="s">
        <v>200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">
      <c r="A16">
        <v>1</v>
      </c>
      <c r="B16" s="68" t="s">
        <v>201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">
      <c r="A17">
        <v>1</v>
      </c>
      <c r="B17" s="68" t="s">
        <v>202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">
      <c r="A18">
        <v>1</v>
      </c>
      <c r="B18" s="68" t="s">
        <v>203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M18">
        <v>1</v>
      </c>
    </row>
    <row r="19" spans="1:13" x14ac:dyDescent="0.2">
      <c r="A19">
        <v>1</v>
      </c>
      <c r="B19" s="68" t="s">
        <v>204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v>1</v>
      </c>
    </row>
    <row r="20" spans="1:13" x14ac:dyDescent="0.2">
      <c r="A20">
        <v>1</v>
      </c>
      <c r="B20" s="68" t="s">
        <v>205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>
        <v>1</v>
      </c>
      <c r="B21" s="68" t="s">
        <v>206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4" workbookViewId="0">
      <selection activeCell="K68" sqref="K68"/>
    </sheetView>
  </sheetViews>
  <sheetFormatPr defaultRowHeight="12.75" x14ac:dyDescent="0.2"/>
  <cols>
    <col min="5" max="5" width="9.140625" style="11"/>
    <col min="11" max="12" width="13.85546875" bestFit="1" customWidth="1"/>
    <col min="13" max="13" width="14.85546875" bestFit="1" customWidth="1"/>
    <col min="17" max="18" width="9.140625" style="38"/>
  </cols>
  <sheetData>
    <row r="1" spans="1:18" x14ac:dyDescent="0.2">
      <c r="A1" t="s">
        <v>0</v>
      </c>
      <c r="B1" t="s">
        <v>1</v>
      </c>
      <c r="C1" t="s">
        <v>3</v>
      </c>
      <c r="D1" t="s">
        <v>14</v>
      </c>
      <c r="E1" s="11" t="s">
        <v>38</v>
      </c>
      <c r="F1" t="s">
        <v>13</v>
      </c>
      <c r="G1" t="s">
        <v>100</v>
      </c>
      <c r="H1" t="s">
        <v>17</v>
      </c>
      <c r="K1" s="84" t="s">
        <v>226</v>
      </c>
      <c r="L1" t="s">
        <v>228</v>
      </c>
      <c r="Q1" s="78"/>
      <c r="R1" s="78"/>
    </row>
    <row r="2" spans="1:18" x14ac:dyDescent="0.2">
      <c r="A2" t="s">
        <v>94</v>
      </c>
      <c r="B2" t="s">
        <v>95</v>
      </c>
      <c r="C2" s="38">
        <v>0.98230992320562871</v>
      </c>
      <c r="D2">
        <v>1</v>
      </c>
      <c r="E2" s="11" t="s">
        <v>104</v>
      </c>
      <c r="F2" s="38">
        <v>0.97546012269938653</v>
      </c>
      <c r="G2" s="38">
        <v>0.98031468531468535</v>
      </c>
      <c r="H2" s="38">
        <v>1</v>
      </c>
      <c r="K2" s="68" t="s">
        <v>104</v>
      </c>
      <c r="L2" s="10">
        <v>17</v>
      </c>
    </row>
    <row r="3" spans="1:18" x14ac:dyDescent="0.2">
      <c r="A3" s="79" t="s">
        <v>195</v>
      </c>
      <c r="B3" s="80"/>
      <c r="C3" s="81">
        <v>0.95841397849462362</v>
      </c>
      <c r="D3" s="79">
        <v>1</v>
      </c>
      <c r="E3" s="79" t="s">
        <v>104</v>
      </c>
      <c r="F3" s="82">
        <v>0.96478494623655908</v>
      </c>
      <c r="G3" s="82">
        <v>0.95</v>
      </c>
      <c r="H3" s="81">
        <v>0.96250000000000002</v>
      </c>
      <c r="K3" s="68" t="s">
        <v>106</v>
      </c>
      <c r="L3" s="10">
        <v>6</v>
      </c>
    </row>
    <row r="4" spans="1:18" x14ac:dyDescent="0.2">
      <c r="A4" s="61" t="s">
        <v>172</v>
      </c>
      <c r="B4" s="61" t="s">
        <v>173</v>
      </c>
      <c r="C4" s="62">
        <v>0.95512955032119917</v>
      </c>
      <c r="D4" s="61">
        <v>1</v>
      </c>
      <c r="E4" s="67" t="s">
        <v>104</v>
      </c>
      <c r="F4" s="62">
        <v>0.97</v>
      </c>
      <c r="G4" s="62">
        <v>0.93657387580299778</v>
      </c>
      <c r="H4" s="62">
        <v>0.96250000000000002</v>
      </c>
      <c r="K4" s="68" t="s">
        <v>102</v>
      </c>
      <c r="L4" s="10">
        <v>12</v>
      </c>
    </row>
    <row r="5" spans="1:18" x14ac:dyDescent="0.2">
      <c r="A5" t="s">
        <v>52</v>
      </c>
      <c r="B5" t="s">
        <v>53</v>
      </c>
      <c r="C5" s="38">
        <v>0.95186194173924243</v>
      </c>
      <c r="D5">
        <v>2</v>
      </c>
      <c r="E5" s="11" t="s">
        <v>104</v>
      </c>
      <c r="F5" s="38">
        <v>0.94171779141104295</v>
      </c>
      <c r="G5" s="38">
        <v>0.93793706293706292</v>
      </c>
      <c r="H5" s="38">
        <v>1</v>
      </c>
      <c r="K5" s="68" t="s">
        <v>112</v>
      </c>
      <c r="L5" s="10">
        <v>6</v>
      </c>
    </row>
    <row r="6" spans="1:18" x14ac:dyDescent="0.2">
      <c r="A6" t="s">
        <v>63</v>
      </c>
      <c r="B6" t="s">
        <v>64</v>
      </c>
      <c r="C6" s="38">
        <v>0.95111992148955338</v>
      </c>
      <c r="D6">
        <v>3</v>
      </c>
      <c r="E6" s="11" t="s">
        <v>104</v>
      </c>
      <c r="F6" s="38">
        <v>0.96932515337423308</v>
      </c>
      <c r="G6" s="38">
        <v>0.93972465034965036</v>
      </c>
      <c r="H6" s="38">
        <v>0.9375</v>
      </c>
      <c r="K6" s="68" t="s">
        <v>105</v>
      </c>
      <c r="L6" s="10">
        <v>4</v>
      </c>
    </row>
    <row r="7" spans="1:18" x14ac:dyDescent="0.2">
      <c r="A7" s="61" t="s">
        <v>152</v>
      </c>
      <c r="B7" s="61" t="s">
        <v>153</v>
      </c>
      <c r="C7" s="62">
        <v>0.94780669144981422</v>
      </c>
      <c r="D7" s="61">
        <v>2</v>
      </c>
      <c r="E7" s="67" t="s">
        <v>104</v>
      </c>
      <c r="F7" s="62">
        <v>0.91951672862453537</v>
      </c>
      <c r="G7" s="62">
        <v>0.95</v>
      </c>
      <c r="H7" s="62">
        <v>1</v>
      </c>
      <c r="K7" s="68" t="s">
        <v>109</v>
      </c>
      <c r="L7" s="10">
        <v>12</v>
      </c>
    </row>
    <row r="8" spans="1:18" x14ac:dyDescent="0.2">
      <c r="A8" s="61" t="s">
        <v>177</v>
      </c>
      <c r="B8" s="61" t="s">
        <v>178</v>
      </c>
      <c r="C8" s="62">
        <v>0.93435886342469143</v>
      </c>
      <c r="D8" s="61">
        <v>3</v>
      </c>
      <c r="E8" s="67" t="s">
        <v>104</v>
      </c>
      <c r="F8" s="62">
        <v>0.93394052044609677</v>
      </c>
      <c r="G8" s="62">
        <v>0.92070663811563169</v>
      </c>
      <c r="H8" s="62">
        <v>0.96250000000000002</v>
      </c>
      <c r="K8" s="68" t="s">
        <v>110</v>
      </c>
      <c r="L8" s="10">
        <v>6</v>
      </c>
    </row>
    <row r="9" spans="1:18" x14ac:dyDescent="0.2">
      <c r="A9" t="s">
        <v>86</v>
      </c>
      <c r="B9" t="s">
        <v>87</v>
      </c>
      <c r="C9" s="38">
        <v>0.92997780900081528</v>
      </c>
      <c r="D9">
        <v>4</v>
      </c>
      <c r="E9" s="11" t="s">
        <v>104</v>
      </c>
      <c r="F9" s="38">
        <v>0.91717791411042948</v>
      </c>
      <c r="G9" s="38">
        <v>0.86401660839160843</v>
      </c>
      <c r="H9" s="38">
        <v>1.0874999999999999</v>
      </c>
      <c r="K9" s="68" t="s">
        <v>103</v>
      </c>
      <c r="L9" s="10">
        <v>3</v>
      </c>
    </row>
    <row r="10" spans="1:18" x14ac:dyDescent="0.2">
      <c r="A10" t="s">
        <v>67</v>
      </c>
      <c r="B10" t="s">
        <v>68</v>
      </c>
      <c r="C10" s="38">
        <v>0.92705480715603428</v>
      </c>
      <c r="D10">
        <v>5</v>
      </c>
      <c r="E10" s="11" t="s">
        <v>104</v>
      </c>
      <c r="F10" s="38">
        <v>0.93558282208588961</v>
      </c>
      <c r="G10" s="38">
        <v>0.88830419580419573</v>
      </c>
      <c r="H10" s="38">
        <v>0.98750000000000004</v>
      </c>
      <c r="K10" s="68" t="s">
        <v>108</v>
      </c>
      <c r="L10" s="10">
        <v>8</v>
      </c>
    </row>
    <row r="11" spans="1:18" x14ac:dyDescent="0.2">
      <c r="A11" s="79" t="s">
        <v>199</v>
      </c>
      <c r="B11" s="80"/>
      <c r="C11" s="81">
        <v>0.9131993373212659</v>
      </c>
      <c r="D11" s="79">
        <v>2</v>
      </c>
      <c r="E11" s="79" t="s">
        <v>104</v>
      </c>
      <c r="F11" s="82">
        <v>0.97</v>
      </c>
      <c r="G11" s="82">
        <v>0.90049834330316447</v>
      </c>
      <c r="H11" s="81">
        <v>0.82499999999999996</v>
      </c>
      <c r="K11" s="68" t="s">
        <v>107</v>
      </c>
      <c r="L11" s="10">
        <v>3</v>
      </c>
    </row>
    <row r="12" spans="1:18" x14ac:dyDescent="0.2">
      <c r="A12" s="61" t="s">
        <v>144</v>
      </c>
      <c r="B12" s="61" t="s">
        <v>145</v>
      </c>
      <c r="C12" s="62">
        <v>0.90719709368507373</v>
      </c>
      <c r="D12" s="61">
        <v>4</v>
      </c>
      <c r="E12" s="67" t="s">
        <v>104</v>
      </c>
      <c r="F12" s="62">
        <v>0.91230483271375462</v>
      </c>
      <c r="G12" s="62">
        <v>0.88693790149892948</v>
      </c>
      <c r="H12" s="62">
        <v>0.9375</v>
      </c>
      <c r="K12" s="68" t="s">
        <v>183</v>
      </c>
      <c r="L12" s="10">
        <v>1</v>
      </c>
    </row>
    <row r="13" spans="1:18" x14ac:dyDescent="0.2">
      <c r="A13" s="79" t="s">
        <v>202</v>
      </c>
      <c r="B13" s="80"/>
      <c r="C13" s="81">
        <v>0.90512889285498233</v>
      </c>
      <c r="D13" s="79">
        <v>3</v>
      </c>
      <c r="E13" s="79" t="s">
        <v>104</v>
      </c>
      <c r="F13" s="82">
        <v>0.88655913978494616</v>
      </c>
      <c r="G13" s="82">
        <v>0.90126309235250945</v>
      </c>
      <c r="H13" s="81">
        <v>0.95</v>
      </c>
      <c r="K13" s="68" t="s">
        <v>189</v>
      </c>
      <c r="L13" s="10">
        <v>1</v>
      </c>
    </row>
    <row r="14" spans="1:18" x14ac:dyDescent="0.2">
      <c r="A14" s="61" t="s">
        <v>174</v>
      </c>
      <c r="B14" s="61" t="s">
        <v>176</v>
      </c>
      <c r="C14" s="62">
        <v>0.90123534703040065</v>
      </c>
      <c r="D14" s="61">
        <v>5</v>
      </c>
      <c r="E14" s="67" t="s">
        <v>104</v>
      </c>
      <c r="F14" s="62">
        <v>0.92672862453531601</v>
      </c>
      <c r="G14" s="62">
        <v>0.87635974304068531</v>
      </c>
      <c r="H14" s="62">
        <v>0.9</v>
      </c>
      <c r="K14" s="68" t="s">
        <v>227</v>
      </c>
      <c r="L14" s="10">
        <v>79</v>
      </c>
    </row>
    <row r="15" spans="1:18" x14ac:dyDescent="0.2">
      <c r="A15" s="52" t="s">
        <v>56</v>
      </c>
      <c r="B15" s="52" t="s">
        <v>118</v>
      </c>
      <c r="C15" s="57">
        <v>0.89946047024732079</v>
      </c>
      <c r="D15" s="53">
        <v>1</v>
      </c>
      <c r="E15" s="54" t="s">
        <v>104</v>
      </c>
      <c r="F15" s="57">
        <v>0.93788819875776397</v>
      </c>
      <c r="G15" s="57">
        <v>0.83576297686053791</v>
      </c>
      <c r="H15" s="57">
        <v>0.95</v>
      </c>
    </row>
    <row r="16" spans="1:18" x14ac:dyDescent="0.2">
      <c r="A16" t="s">
        <v>54</v>
      </c>
      <c r="B16" t="s">
        <v>55</v>
      </c>
      <c r="C16" s="38">
        <v>0.89866561199536665</v>
      </c>
      <c r="D16">
        <v>6</v>
      </c>
      <c r="E16" s="11" t="s">
        <v>104</v>
      </c>
      <c r="F16" s="38">
        <v>0.81288343558282206</v>
      </c>
      <c r="G16" s="38">
        <v>0.90253059440559436</v>
      </c>
      <c r="H16" s="38">
        <v>1.0625</v>
      </c>
    </row>
    <row r="17" spans="1:8" x14ac:dyDescent="0.2">
      <c r="A17" s="61" t="s">
        <v>157</v>
      </c>
      <c r="B17" s="61" t="s">
        <v>158</v>
      </c>
      <c r="C17" s="62">
        <v>0.89767022758571291</v>
      </c>
      <c r="D17" s="61">
        <v>6</v>
      </c>
      <c r="E17" s="67" t="s">
        <v>104</v>
      </c>
      <c r="F17" s="62">
        <v>0.89066914498141259</v>
      </c>
      <c r="G17" s="62">
        <v>0.89100642398286944</v>
      </c>
      <c r="H17" s="62">
        <v>0.92500000000000004</v>
      </c>
    </row>
    <row r="18" spans="1:8" x14ac:dyDescent="0.2">
      <c r="A18" s="79" t="s">
        <v>196</v>
      </c>
      <c r="B18" s="80"/>
      <c r="C18" s="81">
        <v>0.89144716360159237</v>
      </c>
      <c r="D18" s="79">
        <v>4</v>
      </c>
      <c r="E18" s="79" t="s">
        <v>106</v>
      </c>
      <c r="F18" s="82">
        <v>0.97</v>
      </c>
      <c r="G18" s="82">
        <v>0.88986790900398061</v>
      </c>
      <c r="H18" s="81">
        <v>0.73750000000000004</v>
      </c>
    </row>
    <row r="19" spans="1:8" x14ac:dyDescent="0.2">
      <c r="A19" s="79" t="s">
        <v>206</v>
      </c>
      <c r="B19" s="80"/>
      <c r="C19" s="81">
        <v>0.89001040884317684</v>
      </c>
      <c r="D19" s="79">
        <v>5</v>
      </c>
      <c r="E19" s="79" t="s">
        <v>104</v>
      </c>
      <c r="F19" s="82">
        <v>0.85005376344086003</v>
      </c>
      <c r="G19" s="82">
        <v>0.88747225866708179</v>
      </c>
      <c r="H19" s="81">
        <v>0.97499999999999998</v>
      </c>
    </row>
    <row r="20" spans="1:8" x14ac:dyDescent="0.2">
      <c r="A20" s="61" t="s">
        <v>174</v>
      </c>
      <c r="B20" s="61" t="s">
        <v>175</v>
      </c>
      <c r="C20" s="62">
        <v>0.8896155282074143</v>
      </c>
      <c r="D20" s="61">
        <v>7</v>
      </c>
      <c r="E20" s="67" t="s">
        <v>106</v>
      </c>
      <c r="F20" s="62">
        <v>0.90869888475836436</v>
      </c>
      <c r="G20" s="62">
        <v>0.88408993576017136</v>
      </c>
      <c r="H20" s="62">
        <v>0.86250000000000004</v>
      </c>
    </row>
    <row r="21" spans="1:8" x14ac:dyDescent="0.2">
      <c r="A21" s="79" t="s">
        <v>197</v>
      </c>
      <c r="B21" s="80"/>
      <c r="C21" s="81">
        <v>0.88112850620869776</v>
      </c>
      <c r="D21" s="79">
        <v>6</v>
      </c>
      <c r="E21" s="79" t="s">
        <v>106</v>
      </c>
      <c r="F21" s="82">
        <v>0.94913978494623652</v>
      </c>
      <c r="G21" s="82">
        <v>0.79118148057550752</v>
      </c>
      <c r="H21" s="81">
        <v>0.92500000000000004</v>
      </c>
    </row>
    <row r="22" spans="1:8" x14ac:dyDescent="0.2">
      <c r="A22" s="61" t="s">
        <v>142</v>
      </c>
      <c r="B22" s="61" t="s">
        <v>143</v>
      </c>
      <c r="C22" s="62">
        <v>0.87665562436814903</v>
      </c>
      <c r="D22" s="61">
        <v>8</v>
      </c>
      <c r="E22" s="67" t="s">
        <v>106</v>
      </c>
      <c r="F22" s="62">
        <v>0.85821561338289953</v>
      </c>
      <c r="G22" s="62">
        <v>0.87717344753747317</v>
      </c>
      <c r="H22" s="62">
        <v>0.91249999999999998</v>
      </c>
    </row>
    <row r="23" spans="1:8" x14ac:dyDescent="0.2">
      <c r="A23" t="s">
        <v>78</v>
      </c>
      <c r="B23" t="s">
        <v>79</v>
      </c>
      <c r="C23" s="38">
        <v>0.86999757604358829</v>
      </c>
      <c r="D23">
        <v>7</v>
      </c>
      <c r="E23" s="11" t="s">
        <v>106</v>
      </c>
      <c r="F23" s="38">
        <v>0.83435582822085885</v>
      </c>
      <c r="G23" s="38">
        <v>0.85313811188811184</v>
      </c>
      <c r="H23" s="63">
        <v>0.97499999999999998</v>
      </c>
    </row>
    <row r="24" spans="1:8" x14ac:dyDescent="0.2">
      <c r="A24" t="s">
        <v>45</v>
      </c>
      <c r="B24" t="s">
        <v>46</v>
      </c>
      <c r="C24" s="38">
        <v>0.85291812175554516</v>
      </c>
      <c r="D24">
        <v>8</v>
      </c>
      <c r="E24" s="11" t="s">
        <v>106</v>
      </c>
      <c r="F24" s="38">
        <v>0.78527607361963192</v>
      </c>
      <c r="G24" s="38">
        <v>0.80326923076923085</v>
      </c>
      <c r="H24" s="63">
        <v>1.0874999999999999</v>
      </c>
    </row>
    <row r="25" spans="1:8" x14ac:dyDescent="0.2">
      <c r="A25" t="s">
        <v>40</v>
      </c>
      <c r="B25" t="s">
        <v>41</v>
      </c>
      <c r="C25" s="38">
        <v>0.84778317388133351</v>
      </c>
      <c r="D25">
        <v>9</v>
      </c>
      <c r="E25" s="11" t="s">
        <v>105</v>
      </c>
      <c r="F25" s="38">
        <v>0.84662576687116564</v>
      </c>
      <c r="G25" s="38">
        <v>0.8353321678321679</v>
      </c>
      <c r="H25" s="38">
        <v>0.875</v>
      </c>
    </row>
    <row r="26" spans="1:8" x14ac:dyDescent="0.2">
      <c r="A26" s="52" t="s">
        <v>125</v>
      </c>
      <c r="B26" s="52" t="s">
        <v>126</v>
      </c>
      <c r="C26" s="57">
        <v>0.84339487347811848</v>
      </c>
      <c r="D26" s="53">
        <v>2</v>
      </c>
      <c r="E26" s="55" t="s">
        <v>105</v>
      </c>
      <c r="F26" s="57">
        <v>0.85403726708074534</v>
      </c>
      <c r="G26" s="57">
        <v>0.7981999166145507</v>
      </c>
      <c r="H26" s="57">
        <v>0.91249999999999998</v>
      </c>
    </row>
    <row r="27" spans="1:8" x14ac:dyDescent="0.2">
      <c r="A27" s="52" t="s">
        <v>122</v>
      </c>
      <c r="B27" s="52" t="s">
        <v>123</v>
      </c>
      <c r="C27" s="57">
        <v>0.84171881817958172</v>
      </c>
      <c r="D27" s="53">
        <v>3</v>
      </c>
      <c r="E27" s="55" t="s">
        <v>105</v>
      </c>
      <c r="F27" s="57">
        <v>0.8354037267080745</v>
      </c>
      <c r="G27" s="57">
        <v>0.78764331874087967</v>
      </c>
      <c r="H27" s="57">
        <v>0.96250000000000002</v>
      </c>
    </row>
    <row r="28" spans="1:8" x14ac:dyDescent="0.2">
      <c r="A28" t="s">
        <v>40</v>
      </c>
      <c r="B28" t="s">
        <v>42</v>
      </c>
      <c r="C28" s="38">
        <v>0.83540066068900432</v>
      </c>
      <c r="D28">
        <v>10</v>
      </c>
      <c r="E28" s="11" t="s">
        <v>105</v>
      </c>
      <c r="F28" s="38">
        <v>0.8619631901840491</v>
      </c>
      <c r="G28" s="38">
        <v>0.85153846153846158</v>
      </c>
      <c r="H28" s="38">
        <v>0.75</v>
      </c>
    </row>
    <row r="29" spans="1:8" x14ac:dyDescent="0.2">
      <c r="A29" s="52" t="s">
        <v>124</v>
      </c>
      <c r="B29" s="52" t="s">
        <v>2</v>
      </c>
      <c r="C29" s="57">
        <v>0.82911593253374805</v>
      </c>
      <c r="D29" s="53">
        <v>4</v>
      </c>
      <c r="E29" s="55" t="s">
        <v>102</v>
      </c>
      <c r="F29" s="57">
        <v>0.89751552795031053</v>
      </c>
      <c r="G29" s="57">
        <v>0.80027430338405947</v>
      </c>
      <c r="H29" s="57">
        <v>0.75</v>
      </c>
    </row>
    <row r="30" spans="1:8" x14ac:dyDescent="0.2">
      <c r="A30" s="52" t="s">
        <v>127</v>
      </c>
      <c r="B30" s="52" t="s">
        <v>128</v>
      </c>
      <c r="C30" s="57">
        <v>0.81654283992194909</v>
      </c>
      <c r="D30" s="53">
        <v>5</v>
      </c>
      <c r="E30" s="55" t="s">
        <v>102</v>
      </c>
      <c r="F30" s="57">
        <v>0.75155279503105588</v>
      </c>
      <c r="G30" s="57">
        <v>0.80855430477381696</v>
      </c>
      <c r="H30" s="57">
        <v>0.96250000000000002</v>
      </c>
    </row>
    <row r="31" spans="1:8" x14ac:dyDescent="0.2">
      <c r="A31" s="79" t="s">
        <v>200</v>
      </c>
      <c r="B31" s="80"/>
      <c r="C31" s="81">
        <v>0.81374241550391813</v>
      </c>
      <c r="D31" s="79">
        <v>7</v>
      </c>
      <c r="E31" s="79" t="s">
        <v>102</v>
      </c>
      <c r="F31" s="82">
        <v>0.88655913978494616</v>
      </c>
      <c r="G31" s="82">
        <v>0.77904689897484924</v>
      </c>
      <c r="H31" s="81">
        <v>0.73750000000000004</v>
      </c>
    </row>
    <row r="32" spans="1:8" x14ac:dyDescent="0.2">
      <c r="A32" s="79" t="s">
        <v>190</v>
      </c>
      <c r="B32" s="80"/>
      <c r="C32" s="81">
        <v>0.80722176340355856</v>
      </c>
      <c r="D32" s="79">
        <v>8</v>
      </c>
      <c r="E32" s="79" t="s">
        <v>102</v>
      </c>
      <c r="F32" s="82">
        <v>0.8656989247311826</v>
      </c>
      <c r="G32" s="82">
        <v>0.7086054837777136</v>
      </c>
      <c r="H32" s="81">
        <v>0.88749999999999996</v>
      </c>
    </row>
    <row r="33" spans="1:8" x14ac:dyDescent="0.2">
      <c r="A33" s="79" t="s">
        <v>193</v>
      </c>
      <c r="B33" s="80"/>
      <c r="C33" s="81">
        <v>0.80261144702551379</v>
      </c>
      <c r="D33" s="79">
        <v>9</v>
      </c>
      <c r="E33" s="79" t="s">
        <v>102</v>
      </c>
      <c r="F33" s="82">
        <v>0.782258064516129</v>
      </c>
      <c r="G33" s="82">
        <v>0.81177055304765522</v>
      </c>
      <c r="H33" s="81">
        <v>0.82499999999999996</v>
      </c>
    </row>
    <row r="34" spans="1:8" x14ac:dyDescent="0.2">
      <c r="A34" t="s">
        <v>80</v>
      </c>
      <c r="B34" t="s">
        <v>81</v>
      </c>
      <c r="C34" s="38">
        <v>0.80152549444420607</v>
      </c>
      <c r="D34">
        <v>11</v>
      </c>
      <c r="E34" s="11" t="s">
        <v>102</v>
      </c>
      <c r="F34" s="38">
        <v>0.8926380368098159</v>
      </c>
      <c r="G34" s="38">
        <v>0.63617569930069928</v>
      </c>
      <c r="H34" s="38">
        <v>0.95</v>
      </c>
    </row>
    <row r="35" spans="1:8" x14ac:dyDescent="0.2">
      <c r="A35" s="52" t="s">
        <v>121</v>
      </c>
      <c r="B35" s="52" t="s">
        <v>101</v>
      </c>
      <c r="C35" s="57">
        <v>0.79828904193485328</v>
      </c>
      <c r="D35" s="53">
        <v>6</v>
      </c>
      <c r="E35" s="55" t="s">
        <v>102</v>
      </c>
      <c r="F35" s="57">
        <v>0.76708074534161486</v>
      </c>
      <c r="G35" s="57">
        <v>0.77864185949551812</v>
      </c>
      <c r="H35" s="57">
        <v>0.9</v>
      </c>
    </row>
    <row r="36" spans="1:8" x14ac:dyDescent="0.2">
      <c r="A36" s="61" t="s">
        <v>160</v>
      </c>
      <c r="B36" s="61" t="s">
        <v>161</v>
      </c>
      <c r="C36" s="62">
        <v>0.78859963939724409</v>
      </c>
      <c r="D36" s="61">
        <v>9</v>
      </c>
      <c r="E36" s="67" t="s">
        <v>102</v>
      </c>
      <c r="F36" s="62">
        <v>0.67431226765799257</v>
      </c>
      <c r="G36" s="62">
        <v>0.92843683083511774</v>
      </c>
      <c r="H36" s="62">
        <v>0.73750000000000004</v>
      </c>
    </row>
    <row r="37" spans="1:8" x14ac:dyDescent="0.2">
      <c r="A37" s="61" t="s">
        <v>162</v>
      </c>
      <c r="B37" s="61" t="s">
        <v>163</v>
      </c>
      <c r="C37" s="62">
        <v>0.78830901188476643</v>
      </c>
      <c r="D37" s="61">
        <v>10</v>
      </c>
      <c r="E37" s="67" t="s">
        <v>102</v>
      </c>
      <c r="F37" s="62">
        <v>0.76446096654275086</v>
      </c>
      <c r="G37" s="62">
        <v>0.84381156316916495</v>
      </c>
      <c r="H37" s="62">
        <v>0.72499999999999998</v>
      </c>
    </row>
    <row r="38" spans="1:8" x14ac:dyDescent="0.2">
      <c r="A38" s="52" t="s">
        <v>94</v>
      </c>
      <c r="B38" s="52" t="s">
        <v>129</v>
      </c>
      <c r="C38" s="57">
        <v>0.77600647618357066</v>
      </c>
      <c r="D38" s="53">
        <v>7</v>
      </c>
      <c r="E38" s="55" t="s">
        <v>102</v>
      </c>
      <c r="F38" s="57">
        <v>0.86645962732919257</v>
      </c>
      <c r="G38" s="57">
        <v>0.63605656312973391</v>
      </c>
      <c r="H38" s="57">
        <v>0.875</v>
      </c>
    </row>
    <row r="39" spans="1:8" x14ac:dyDescent="0.2">
      <c r="A39" s="52" t="s">
        <v>116</v>
      </c>
      <c r="B39" s="52" t="s">
        <v>117</v>
      </c>
      <c r="C39" s="57">
        <v>0.77480382623542754</v>
      </c>
      <c r="D39" s="53">
        <v>8</v>
      </c>
      <c r="E39" s="55" t="s">
        <v>112</v>
      </c>
      <c r="F39" s="57">
        <v>0.81055900621118016</v>
      </c>
      <c r="G39" s="57">
        <v>0.76395055937738876</v>
      </c>
      <c r="H39" s="57">
        <v>0.72499999999999998</v>
      </c>
    </row>
    <row r="40" spans="1:8" x14ac:dyDescent="0.2">
      <c r="A40" t="s">
        <v>60</v>
      </c>
      <c r="B40" t="s">
        <v>55</v>
      </c>
      <c r="C40" s="38">
        <v>0.76121601098288227</v>
      </c>
      <c r="D40">
        <v>12</v>
      </c>
      <c r="E40" s="11" t="s">
        <v>102</v>
      </c>
      <c r="F40" s="38">
        <v>0.73926380368098155</v>
      </c>
      <c r="G40" s="38">
        <v>0.75127622377622383</v>
      </c>
      <c r="H40" s="38">
        <v>0.82499999999999996</v>
      </c>
    </row>
    <row r="41" spans="1:8" x14ac:dyDescent="0.2">
      <c r="A41" t="s">
        <v>73</v>
      </c>
      <c r="B41" t="s">
        <v>2</v>
      </c>
      <c r="C41" s="38">
        <v>0.75900388262044705</v>
      </c>
      <c r="D41">
        <v>13</v>
      </c>
      <c r="E41" s="11" t="s">
        <v>112</v>
      </c>
      <c r="F41" s="38">
        <v>0.88036809815950923</v>
      </c>
      <c r="G41" s="38">
        <v>0.60464160839160841</v>
      </c>
      <c r="H41" s="38">
        <v>0.82499999999999996</v>
      </c>
    </row>
    <row r="42" spans="1:8" x14ac:dyDescent="0.2">
      <c r="A42" s="61" t="s">
        <v>146</v>
      </c>
      <c r="B42" s="61" t="s">
        <v>147</v>
      </c>
      <c r="C42" s="62">
        <v>0.7585064916456381</v>
      </c>
      <c r="D42" s="61">
        <v>11</v>
      </c>
      <c r="E42" s="67" t="s">
        <v>112</v>
      </c>
      <c r="F42" s="62">
        <v>0.67431226765799257</v>
      </c>
      <c r="G42" s="62">
        <v>0.83445396145610273</v>
      </c>
      <c r="H42" s="62">
        <v>0.77500000000000002</v>
      </c>
    </row>
    <row r="43" spans="1:8" x14ac:dyDescent="0.2">
      <c r="A43" t="s">
        <v>71</v>
      </c>
      <c r="B43" t="s">
        <v>72</v>
      </c>
      <c r="C43" s="38">
        <v>0.75684584280749934</v>
      </c>
      <c r="D43">
        <v>14</v>
      </c>
      <c r="E43" s="11" t="s">
        <v>102</v>
      </c>
      <c r="F43" s="38">
        <v>0.6380368098159509</v>
      </c>
      <c r="G43" s="38">
        <v>0.72907779720279731</v>
      </c>
      <c r="H43" s="63">
        <v>1.05</v>
      </c>
    </row>
    <row r="44" spans="1:8" x14ac:dyDescent="0.2">
      <c r="A44" s="61" t="s">
        <v>170</v>
      </c>
      <c r="B44" s="61" t="s">
        <v>171</v>
      </c>
      <c r="C44" s="62">
        <v>0.75563546882338417</v>
      </c>
      <c r="D44" s="61">
        <v>12</v>
      </c>
      <c r="E44" s="67" t="s">
        <v>112</v>
      </c>
      <c r="F44" s="62">
        <v>0.78249070631970252</v>
      </c>
      <c r="G44" s="62">
        <v>0.76284796573875802</v>
      </c>
      <c r="H44" s="62">
        <v>0.6875</v>
      </c>
    </row>
    <row r="45" spans="1:8" x14ac:dyDescent="0.2">
      <c r="A45" t="s">
        <v>89</v>
      </c>
      <c r="B45" t="s">
        <v>90</v>
      </c>
      <c r="C45" s="38">
        <v>0.75262568106739891</v>
      </c>
      <c r="D45">
        <v>15</v>
      </c>
      <c r="E45" s="11" t="s">
        <v>112</v>
      </c>
      <c r="F45" s="38">
        <v>0.80981595092024539</v>
      </c>
      <c r="G45" s="38">
        <v>0.69674825174825172</v>
      </c>
      <c r="H45" s="38">
        <v>0.75</v>
      </c>
    </row>
    <row r="46" spans="1:8" x14ac:dyDescent="0.2">
      <c r="A46" s="61" t="s">
        <v>179</v>
      </c>
      <c r="B46" s="61" t="s">
        <v>180</v>
      </c>
      <c r="C46" s="62">
        <v>0.74680948552414772</v>
      </c>
      <c r="D46" s="61">
        <v>13</v>
      </c>
      <c r="E46" s="67" t="s">
        <v>112</v>
      </c>
      <c r="F46" s="62">
        <v>0.63464684014869888</v>
      </c>
      <c r="G46" s="62">
        <v>0.78237687366167019</v>
      </c>
      <c r="H46" s="66">
        <v>0.9</v>
      </c>
    </row>
    <row r="47" spans="1:8" x14ac:dyDescent="0.2">
      <c r="A47" s="52" t="s">
        <v>114</v>
      </c>
      <c r="B47" s="52" t="s">
        <v>115</v>
      </c>
      <c r="C47" s="57">
        <v>0.73938205167049298</v>
      </c>
      <c r="D47" s="53">
        <v>9</v>
      </c>
      <c r="E47" s="55" t="s">
        <v>103</v>
      </c>
      <c r="F47" s="57">
        <v>0.85093167701863359</v>
      </c>
      <c r="G47" s="57">
        <v>0.63502345215759848</v>
      </c>
      <c r="H47" s="57">
        <v>0.72499999999999998</v>
      </c>
    </row>
    <row r="48" spans="1:8" x14ac:dyDescent="0.2">
      <c r="A48" s="52" t="s">
        <v>113</v>
      </c>
      <c r="B48" s="52" t="s">
        <v>42</v>
      </c>
      <c r="C48" s="57">
        <v>0.72656142922314726</v>
      </c>
      <c r="D48" s="53">
        <v>10</v>
      </c>
      <c r="E48" s="55" t="s">
        <v>103</v>
      </c>
      <c r="F48" s="57">
        <v>0.75465838509316774</v>
      </c>
      <c r="G48" s="57">
        <v>0.63674518796470025</v>
      </c>
      <c r="H48" s="57">
        <v>0.85</v>
      </c>
    </row>
    <row r="49" spans="1:8" x14ac:dyDescent="0.2">
      <c r="A49" t="s">
        <v>91</v>
      </c>
      <c r="B49" t="s">
        <v>92</v>
      </c>
      <c r="C49" s="38">
        <v>0.7264119438843365</v>
      </c>
      <c r="D49">
        <v>16</v>
      </c>
      <c r="E49" s="11" t="s">
        <v>103</v>
      </c>
      <c r="F49" s="38">
        <v>0.69938650306748462</v>
      </c>
      <c r="G49" s="38">
        <v>0.69164335664335663</v>
      </c>
      <c r="H49" s="38">
        <v>0.85</v>
      </c>
    </row>
    <row r="50" spans="1:8" x14ac:dyDescent="0.2">
      <c r="A50" s="79" t="s">
        <v>191</v>
      </c>
      <c r="B50" s="83"/>
      <c r="C50" s="81">
        <v>0.71988176920923064</v>
      </c>
      <c r="D50" s="79">
        <v>10</v>
      </c>
      <c r="E50" s="79" t="s">
        <v>109</v>
      </c>
      <c r="F50" s="82">
        <v>0.8709139784946236</v>
      </c>
      <c r="G50" s="82">
        <v>0.59129044452845292</v>
      </c>
      <c r="H50" s="81">
        <v>0.67500000000000004</v>
      </c>
    </row>
    <row r="51" spans="1:8" x14ac:dyDescent="0.2">
      <c r="A51" t="s">
        <v>82</v>
      </c>
      <c r="B51" t="s">
        <v>83</v>
      </c>
      <c r="C51" s="38">
        <v>0.71137419022695103</v>
      </c>
      <c r="D51">
        <v>17</v>
      </c>
      <c r="E51" s="11" t="s">
        <v>109</v>
      </c>
      <c r="F51" s="38">
        <v>0.73006134969325154</v>
      </c>
      <c r="G51" s="38">
        <v>0.66087412587412586</v>
      </c>
      <c r="H51" s="38">
        <v>0.77500000000000002</v>
      </c>
    </row>
    <row r="52" spans="1:8" x14ac:dyDescent="0.2">
      <c r="A52" t="s">
        <v>43</v>
      </c>
      <c r="B52" t="s">
        <v>44</v>
      </c>
      <c r="C52" s="38">
        <v>0.71120797760521692</v>
      </c>
      <c r="D52">
        <v>18</v>
      </c>
      <c r="E52" s="11" t="s">
        <v>109</v>
      </c>
      <c r="F52" s="38">
        <v>0.76993865030674846</v>
      </c>
      <c r="G52" s="38">
        <v>0.64558129370629369</v>
      </c>
      <c r="H52" s="38">
        <v>0.72499999999999998</v>
      </c>
    </row>
    <row r="53" spans="1:8" x14ac:dyDescent="0.2">
      <c r="A53" t="s">
        <v>88</v>
      </c>
      <c r="B53" t="s">
        <v>51</v>
      </c>
      <c r="C53" s="38">
        <v>0.70791399244926845</v>
      </c>
      <c r="D53">
        <v>19</v>
      </c>
      <c r="E53" s="11" t="s">
        <v>109</v>
      </c>
      <c r="F53" s="38">
        <v>0.77300613496932513</v>
      </c>
      <c r="G53" s="38">
        <v>0.69677884615384611</v>
      </c>
      <c r="H53" s="38">
        <v>0.6</v>
      </c>
    </row>
    <row r="54" spans="1:8" x14ac:dyDescent="0.2">
      <c r="A54" t="s">
        <v>56</v>
      </c>
      <c r="B54" t="s">
        <v>57</v>
      </c>
      <c r="C54" s="38">
        <v>0.68983846368355572</v>
      </c>
      <c r="D54">
        <v>20</v>
      </c>
      <c r="E54" s="11" t="s">
        <v>109</v>
      </c>
      <c r="F54" s="38">
        <v>0.75766871165644167</v>
      </c>
      <c r="G54" s="38">
        <v>0.57942744755244757</v>
      </c>
      <c r="H54" s="38">
        <v>0.77500000000000002</v>
      </c>
    </row>
    <row r="55" spans="1:8" x14ac:dyDescent="0.2">
      <c r="A55" s="79" t="s">
        <v>198</v>
      </c>
      <c r="B55" s="80"/>
      <c r="C55" s="81">
        <v>0.6879477747753111</v>
      </c>
      <c r="D55" s="79">
        <v>11</v>
      </c>
      <c r="E55" s="79" t="s">
        <v>109</v>
      </c>
      <c r="F55" s="82">
        <v>0.89177419354838705</v>
      </c>
      <c r="G55" s="82">
        <v>0.55309524338989069</v>
      </c>
      <c r="H55" s="81">
        <v>0.55000000000000004</v>
      </c>
    </row>
    <row r="56" spans="1:8" x14ac:dyDescent="0.2">
      <c r="A56" s="61" t="s">
        <v>159</v>
      </c>
      <c r="B56" s="61" t="s">
        <v>129</v>
      </c>
      <c r="C56" s="62">
        <v>0.68156100395628194</v>
      </c>
      <c r="D56" s="61">
        <v>14</v>
      </c>
      <c r="E56" s="67" t="s">
        <v>109</v>
      </c>
      <c r="F56" s="62">
        <v>0.73200743494423792</v>
      </c>
      <c r="G56" s="62">
        <v>0.64689507494646681</v>
      </c>
      <c r="H56" s="62">
        <v>0.65</v>
      </c>
    </row>
    <row r="57" spans="1:8" x14ac:dyDescent="0.2">
      <c r="A57" s="79" t="s">
        <v>204</v>
      </c>
      <c r="B57" s="79"/>
      <c r="C57" s="81">
        <v>0.67494583891364113</v>
      </c>
      <c r="D57" s="79">
        <v>12</v>
      </c>
      <c r="E57" s="79" t="s">
        <v>109</v>
      </c>
      <c r="F57" s="82">
        <v>0.63102150537634405</v>
      </c>
      <c r="G57" s="82">
        <v>0.74384309190775877</v>
      </c>
      <c r="H57" s="81">
        <v>0.625</v>
      </c>
    </row>
    <row r="58" spans="1:8" x14ac:dyDescent="0.2">
      <c r="A58" s="79" t="s">
        <v>205</v>
      </c>
      <c r="B58" s="79"/>
      <c r="C58" s="81">
        <v>0.64696162804627422</v>
      </c>
      <c r="D58" s="79">
        <v>13</v>
      </c>
      <c r="E58" s="79" t="s">
        <v>110</v>
      </c>
      <c r="F58" s="82">
        <v>0.73532258064516132</v>
      </c>
      <c r="G58" s="82">
        <v>0.51958148947052418</v>
      </c>
      <c r="H58" s="81">
        <v>0.72499999999999998</v>
      </c>
    </row>
    <row r="59" spans="1:8" x14ac:dyDescent="0.2">
      <c r="A59" t="s">
        <v>49</v>
      </c>
      <c r="B59" t="s">
        <v>50</v>
      </c>
      <c r="C59" s="38">
        <v>0.64198017932987261</v>
      </c>
      <c r="D59">
        <v>21</v>
      </c>
      <c r="E59" s="65" t="s">
        <v>110</v>
      </c>
      <c r="F59" s="38">
        <v>0.64110429447852757</v>
      </c>
      <c r="G59" s="38">
        <v>0.6513461538461538</v>
      </c>
      <c r="H59" s="38">
        <v>0.625</v>
      </c>
    </row>
    <row r="60" spans="1:8" x14ac:dyDescent="0.2">
      <c r="A60" s="61" t="s">
        <v>148</v>
      </c>
      <c r="B60" s="61" t="s">
        <v>149</v>
      </c>
      <c r="C60" s="62">
        <v>0.63874446558353171</v>
      </c>
      <c r="D60" s="61">
        <v>15</v>
      </c>
      <c r="E60" s="67" t="s">
        <v>110</v>
      </c>
      <c r="F60" s="62">
        <v>0.62022304832713748</v>
      </c>
      <c r="G60" s="62">
        <v>0.72663811563169167</v>
      </c>
      <c r="H60" s="62">
        <v>0.5</v>
      </c>
    </row>
    <row r="61" spans="1:8" x14ac:dyDescent="0.2">
      <c r="A61" s="79" t="s">
        <v>201</v>
      </c>
      <c r="B61" s="80"/>
      <c r="C61" s="81">
        <v>0.63562147161353932</v>
      </c>
      <c r="D61" s="79">
        <v>14</v>
      </c>
      <c r="E61" s="79" t="s">
        <v>110</v>
      </c>
      <c r="F61" s="82">
        <v>0.76139784946236555</v>
      </c>
      <c r="G61" s="82">
        <v>0.55265582957148263</v>
      </c>
      <c r="H61" s="81">
        <v>0.55000000000000004</v>
      </c>
    </row>
    <row r="62" spans="1:8" x14ac:dyDescent="0.2">
      <c r="A62" t="s">
        <v>76</v>
      </c>
      <c r="B62" t="s">
        <v>77</v>
      </c>
      <c r="C62" s="38">
        <v>0.6351908275773307</v>
      </c>
      <c r="D62">
        <v>22</v>
      </c>
      <c r="E62" s="11" t="s">
        <v>110</v>
      </c>
      <c r="F62" s="38">
        <v>0.70858895705521474</v>
      </c>
      <c r="G62" s="38">
        <v>0.59188811188811186</v>
      </c>
      <c r="H62" s="38">
        <v>0.57499999999999996</v>
      </c>
    </row>
    <row r="63" spans="1:8" x14ac:dyDescent="0.2">
      <c r="A63" t="s">
        <v>91</v>
      </c>
      <c r="B63" t="s">
        <v>93</v>
      </c>
      <c r="C63" s="38">
        <v>0.62875677849757605</v>
      </c>
      <c r="D63">
        <v>23</v>
      </c>
      <c r="E63" s="11" t="s">
        <v>110</v>
      </c>
      <c r="F63" s="38">
        <v>0.73312883435582821</v>
      </c>
      <c r="G63" s="38">
        <v>0.60126311188811188</v>
      </c>
      <c r="H63" s="38">
        <v>0.47499999999999998</v>
      </c>
    </row>
    <row r="64" spans="1:8" x14ac:dyDescent="0.2">
      <c r="A64" t="s">
        <v>61</v>
      </c>
      <c r="B64" t="s">
        <v>62</v>
      </c>
      <c r="C64" s="38">
        <v>0.62695494229696691</v>
      </c>
      <c r="D64">
        <v>24</v>
      </c>
      <c r="E64" s="11" t="s">
        <v>109</v>
      </c>
      <c r="F64" s="38">
        <v>0.66871165644171782</v>
      </c>
      <c r="G64" s="38">
        <v>0.4736756993006993</v>
      </c>
      <c r="H64" s="63">
        <v>0.85</v>
      </c>
    </row>
    <row r="65" spans="1:8" x14ac:dyDescent="0.2">
      <c r="A65" s="61" t="s">
        <v>154</v>
      </c>
      <c r="B65" s="61" t="s">
        <v>55</v>
      </c>
      <c r="C65" s="62">
        <v>0.62137723187632843</v>
      </c>
      <c r="D65" s="61">
        <v>16</v>
      </c>
      <c r="E65" s="67" t="s">
        <v>110</v>
      </c>
      <c r="F65" s="62">
        <v>0.65988847583643118</v>
      </c>
      <c r="G65" s="62">
        <v>0.54355460385438981</v>
      </c>
      <c r="H65" s="62">
        <v>0.7</v>
      </c>
    </row>
    <row r="66" spans="1:8" x14ac:dyDescent="0.2">
      <c r="A66" t="s">
        <v>84</v>
      </c>
      <c r="B66" t="s">
        <v>85</v>
      </c>
      <c r="C66" s="38">
        <v>0.60540209790209798</v>
      </c>
      <c r="D66">
        <v>25</v>
      </c>
      <c r="E66" s="11" t="s">
        <v>109</v>
      </c>
      <c r="F66" s="38">
        <v>0.5</v>
      </c>
      <c r="G66" s="38">
        <v>0.55725524475524479</v>
      </c>
      <c r="H66" s="63">
        <v>0.91249999999999998</v>
      </c>
    </row>
    <row r="67" spans="1:8" x14ac:dyDescent="0.2">
      <c r="A67" s="61" t="s">
        <v>155</v>
      </c>
      <c r="B67" s="61" t="s">
        <v>156</v>
      </c>
      <c r="C67" s="62">
        <v>0.59471143819205086</v>
      </c>
      <c r="D67" s="61">
        <v>17</v>
      </c>
      <c r="E67" s="67" t="s">
        <v>109</v>
      </c>
      <c r="F67" s="62">
        <v>0.30650557620817842</v>
      </c>
      <c r="G67" s="66">
        <v>0.81777301927194868</v>
      </c>
      <c r="H67" s="62">
        <v>0.72499999999999998</v>
      </c>
    </row>
    <row r="68" spans="1:8" x14ac:dyDescent="0.2">
      <c r="A68" t="s">
        <v>47</v>
      </c>
      <c r="B68" t="s">
        <v>48</v>
      </c>
      <c r="C68" s="38">
        <v>0.57910785533484921</v>
      </c>
      <c r="D68">
        <v>26</v>
      </c>
      <c r="E68" s="11" t="s">
        <v>107</v>
      </c>
      <c r="F68" s="38">
        <v>0.58282208588957052</v>
      </c>
      <c r="G68" s="38">
        <v>0.46494755244755243</v>
      </c>
      <c r="H68" s="38">
        <v>0.8</v>
      </c>
    </row>
    <row r="69" spans="1:8" x14ac:dyDescent="0.2">
      <c r="A69" s="61" t="s">
        <v>164</v>
      </c>
      <c r="B69" s="61" t="s">
        <v>165</v>
      </c>
      <c r="C69" s="62">
        <v>0.5765026866099362</v>
      </c>
      <c r="D69" s="61">
        <v>18</v>
      </c>
      <c r="E69" s="67" t="s">
        <v>107</v>
      </c>
      <c r="F69" s="62">
        <v>0.58416356877323428</v>
      </c>
      <c r="G69" s="62">
        <v>0.56959314775160608</v>
      </c>
      <c r="H69" s="62">
        <v>0.57499999999999996</v>
      </c>
    </row>
    <row r="70" spans="1:8" x14ac:dyDescent="0.2">
      <c r="A70" t="s">
        <v>69</v>
      </c>
      <c r="B70" t="s">
        <v>70</v>
      </c>
      <c r="C70" s="38">
        <v>0.56837635677206233</v>
      </c>
      <c r="D70">
        <v>27</v>
      </c>
      <c r="E70" s="11" t="s">
        <v>107</v>
      </c>
      <c r="F70" s="38">
        <v>0.47546012269938648</v>
      </c>
      <c r="G70" s="38">
        <v>0.53298076923076931</v>
      </c>
      <c r="H70" s="63">
        <v>0.82499999999999996</v>
      </c>
    </row>
    <row r="71" spans="1:8" x14ac:dyDescent="0.2">
      <c r="A71" s="52" t="s">
        <v>119</v>
      </c>
      <c r="B71" s="52" t="s">
        <v>120</v>
      </c>
      <c r="C71" s="57">
        <v>0.56517679139524324</v>
      </c>
      <c r="D71" s="53">
        <v>11</v>
      </c>
      <c r="E71" s="55" t="s">
        <v>108</v>
      </c>
      <c r="F71" s="57">
        <v>0.53416149068322982</v>
      </c>
      <c r="G71" s="57">
        <v>0.50378048780487805</v>
      </c>
      <c r="H71" s="64">
        <v>0.75</v>
      </c>
    </row>
    <row r="72" spans="1:8" x14ac:dyDescent="0.2">
      <c r="A72" t="s">
        <v>74</v>
      </c>
      <c r="B72" t="s">
        <v>75</v>
      </c>
      <c r="C72" s="38">
        <v>0.56335420867476083</v>
      </c>
      <c r="D72">
        <v>28</v>
      </c>
      <c r="E72" s="11" t="s">
        <v>108</v>
      </c>
      <c r="F72" s="38">
        <v>0.54601226993865026</v>
      </c>
      <c r="G72" s="38">
        <v>0.56237325174825181</v>
      </c>
      <c r="H72" s="38">
        <v>0.6</v>
      </c>
    </row>
    <row r="73" spans="1:8" x14ac:dyDescent="0.2">
      <c r="A73" t="s">
        <v>65</v>
      </c>
      <c r="B73" t="s">
        <v>66</v>
      </c>
      <c r="C73" s="38">
        <v>0.55836880604058514</v>
      </c>
      <c r="D73">
        <v>29</v>
      </c>
      <c r="E73" s="11" t="s">
        <v>108</v>
      </c>
      <c r="F73" s="38">
        <v>0.48159509202453987</v>
      </c>
      <c r="G73" s="38">
        <v>0.57682692307692307</v>
      </c>
      <c r="H73" s="38">
        <v>0.67500000000000004</v>
      </c>
    </row>
    <row r="74" spans="1:8" x14ac:dyDescent="0.2">
      <c r="A74" s="61" t="s">
        <v>150</v>
      </c>
      <c r="B74" s="61" t="s">
        <v>151</v>
      </c>
      <c r="C74" s="62">
        <v>0.55303802647604339</v>
      </c>
      <c r="D74" s="61">
        <v>18</v>
      </c>
      <c r="E74" s="67" t="s">
        <v>108</v>
      </c>
      <c r="F74" s="62">
        <v>0.66349442379182166</v>
      </c>
      <c r="G74" s="62">
        <v>0.46910064239828692</v>
      </c>
      <c r="H74" s="62">
        <v>0.5</v>
      </c>
    </row>
    <row r="75" spans="1:8" x14ac:dyDescent="0.2">
      <c r="A75" s="79" t="s">
        <v>194</v>
      </c>
      <c r="B75" s="80"/>
      <c r="C75" s="81">
        <v>0.54789495069124095</v>
      </c>
      <c r="D75" s="79">
        <v>15</v>
      </c>
      <c r="E75" s="79" t="s">
        <v>108</v>
      </c>
      <c r="F75" s="82">
        <v>0.66752688172043018</v>
      </c>
      <c r="G75" s="82">
        <v>0.4084604950076719</v>
      </c>
      <c r="H75" s="81">
        <v>0.58750000000000002</v>
      </c>
    </row>
    <row r="76" spans="1:8" x14ac:dyDescent="0.2">
      <c r="A76" t="s">
        <v>58</v>
      </c>
      <c r="B76" t="s">
        <v>59</v>
      </c>
      <c r="C76" s="38">
        <v>0.54013575228452537</v>
      </c>
      <c r="D76">
        <v>30</v>
      </c>
      <c r="E76" s="11" t="s">
        <v>108</v>
      </c>
      <c r="F76" s="38">
        <v>0.56441717791411039</v>
      </c>
      <c r="G76" s="38">
        <v>0.47342220279720282</v>
      </c>
      <c r="H76" s="38">
        <v>0.625</v>
      </c>
    </row>
    <row r="77" spans="1:8" x14ac:dyDescent="0.2">
      <c r="A77" s="79" t="s">
        <v>192</v>
      </c>
      <c r="B77" s="80"/>
      <c r="C77" s="81">
        <v>0.50435383216203666</v>
      </c>
      <c r="D77" s="79">
        <v>16</v>
      </c>
      <c r="E77" s="79" t="s">
        <v>108</v>
      </c>
      <c r="F77" s="82">
        <v>0.38069892473118278</v>
      </c>
      <c r="G77" s="82">
        <v>0.56143565567390874</v>
      </c>
      <c r="H77" s="81">
        <v>0.63749999999999996</v>
      </c>
    </row>
    <row r="78" spans="1:8" x14ac:dyDescent="0.2">
      <c r="A78" s="52" t="s">
        <v>130</v>
      </c>
      <c r="B78" s="52" t="s">
        <v>131</v>
      </c>
      <c r="C78" s="57">
        <v>0.37001855844167619</v>
      </c>
      <c r="D78" s="53">
        <v>12</v>
      </c>
      <c r="E78" s="55" t="s">
        <v>108</v>
      </c>
      <c r="F78" s="57">
        <v>0.51242236024844723</v>
      </c>
      <c r="G78" s="57">
        <v>0.41262403585574314</v>
      </c>
      <c r="H78" s="57">
        <v>0</v>
      </c>
    </row>
    <row r="79" spans="1:8" x14ac:dyDescent="0.2">
      <c r="A79" s="61" t="s">
        <v>166</v>
      </c>
      <c r="B79" s="61" t="s">
        <v>167</v>
      </c>
      <c r="C79" s="62">
        <v>0.3652113705292821</v>
      </c>
      <c r="D79" s="61">
        <v>20</v>
      </c>
      <c r="E79" s="67" t="s">
        <v>189</v>
      </c>
      <c r="F79" s="62">
        <v>0.60219330855018582</v>
      </c>
      <c r="G79" s="62">
        <v>0.31083511777301931</v>
      </c>
      <c r="H79" s="62">
        <v>0</v>
      </c>
    </row>
    <row r="80" spans="1:8" x14ac:dyDescent="0.2">
      <c r="A80" s="61" t="s">
        <v>168</v>
      </c>
      <c r="B80" s="61" t="s">
        <v>169</v>
      </c>
      <c r="C80" s="62">
        <v>0.26329280466156674</v>
      </c>
      <c r="D80" s="61">
        <v>21</v>
      </c>
      <c r="E80" s="67" t="s">
        <v>183</v>
      </c>
      <c r="F80" s="62">
        <v>0.26684014869888473</v>
      </c>
      <c r="G80" s="62">
        <v>0.39139186295503209</v>
      </c>
      <c r="H80" s="62">
        <v>0</v>
      </c>
    </row>
  </sheetData>
  <sortState ref="K2:L14">
    <sortCondition ref="K2"/>
  </sortState>
  <phoneticPr fontId="6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Homework</vt:lpstr>
      <vt:lpstr>Quizzes</vt:lpstr>
      <vt:lpstr>Portfolio</vt:lpstr>
      <vt:lpstr>Attendance</vt:lpstr>
      <vt:lpstr>Sheet1</vt:lpstr>
    </vt:vector>
  </TitlesOfParts>
  <Company>Northland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dogle</dc:creator>
  <cp:lastModifiedBy>Derek Ogle</cp:lastModifiedBy>
  <dcterms:created xsi:type="dcterms:W3CDTF">2006-01-12T17:49:12Z</dcterms:created>
  <dcterms:modified xsi:type="dcterms:W3CDTF">2011-04-24T22:57:42Z</dcterms:modified>
</cp:coreProperties>
</file>