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Production\scratch\manual_checks\"/>
    </mc:Choice>
  </mc:AlternateContent>
  <bookViews>
    <workbookView xWindow="0" yWindow="0" windowWidth="13755" windowHeight="8103" firstSheet="1" activeTab="4"/>
  </bookViews>
  <sheets>
    <sheet name="len_age" sheetId="4" r:id="rId1"/>
    <sheet name="ALK" sheetId="1" r:id="rId2"/>
    <sheet name="len_wt" sheetId="3" r:id="rId3"/>
    <sheet name="fmdb" sheetId="2" r:id="rId4"/>
    <sheet name="Age Assignments" sheetId="5" r:id="rId5"/>
    <sheet name="Summary_Calcs" sheetId="6" r:id="rId6"/>
  </sheets>
  <calcPr calcId="152511"/>
  <pivotCaches>
    <pivotCache cacheId="3" r:id="rId7"/>
    <pivotCache cacheId="6" r:id="rId8"/>
    <pivotCache cacheId="15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6" l="1"/>
  <c r="F33" i="6"/>
  <c r="F49" i="6" s="1"/>
  <c r="E33" i="6"/>
  <c r="E49" i="6" s="1"/>
  <c r="I49" i="6"/>
  <c r="I48" i="6"/>
  <c r="I47" i="6"/>
  <c r="I46" i="6"/>
  <c r="I45" i="6"/>
  <c r="I44" i="6"/>
  <c r="I43" i="6"/>
  <c r="I42" i="6"/>
  <c r="I41" i="6"/>
  <c r="I40" i="6"/>
  <c r="I39" i="6"/>
  <c r="H48" i="6"/>
  <c r="H47" i="6"/>
  <c r="H46" i="6"/>
  <c r="H45" i="6"/>
  <c r="H44" i="6"/>
  <c r="H43" i="6"/>
  <c r="H42" i="6"/>
  <c r="H41" i="6"/>
  <c r="H40" i="6"/>
  <c r="H39" i="6"/>
  <c r="G48" i="6"/>
  <c r="G47" i="6"/>
  <c r="G46" i="6"/>
  <c r="G45" i="6"/>
  <c r="G44" i="6"/>
  <c r="G43" i="6"/>
  <c r="G42" i="6"/>
  <c r="G41" i="6"/>
  <c r="G40" i="6"/>
  <c r="G39" i="6"/>
  <c r="F48" i="6"/>
  <c r="F47" i="6"/>
  <c r="F46" i="6"/>
  <c r="F45" i="6"/>
  <c r="F44" i="6"/>
  <c r="F43" i="6"/>
  <c r="F42" i="6"/>
  <c r="F41" i="6"/>
  <c r="F40" i="6"/>
  <c r="F39" i="6"/>
  <c r="F38" i="6"/>
  <c r="E48" i="6"/>
  <c r="E47" i="6"/>
  <c r="E46" i="6"/>
  <c r="E45" i="6"/>
  <c r="E44" i="6"/>
  <c r="E43" i="6"/>
  <c r="E42" i="6"/>
  <c r="E41" i="6"/>
  <c r="E40" i="6"/>
  <c r="E39" i="6"/>
  <c r="E38" i="6"/>
  <c r="D48" i="6"/>
  <c r="D47" i="6"/>
  <c r="D46" i="6"/>
  <c r="D45" i="6"/>
  <c r="D44" i="6"/>
  <c r="D43" i="6"/>
  <c r="D42" i="6"/>
  <c r="D41" i="6"/>
  <c r="D40" i="6"/>
  <c r="D39" i="6"/>
  <c r="D38" i="6"/>
  <c r="AD18" i="5"/>
  <c r="AC18" i="5"/>
  <c r="AB18" i="5"/>
  <c r="AA18" i="5"/>
  <c r="Z18" i="5"/>
  <c r="Y18" i="5"/>
  <c r="X18" i="5"/>
  <c r="W18" i="5"/>
  <c r="V18" i="5"/>
  <c r="U18" i="5"/>
  <c r="T18" i="5"/>
  <c r="S18" i="5"/>
  <c r="AE18" i="5" s="1"/>
  <c r="AF18" i="5" s="1"/>
  <c r="AD17" i="5"/>
  <c r="AC17" i="5"/>
  <c r="AB17" i="5"/>
  <c r="AA17" i="5"/>
  <c r="Z17" i="5"/>
  <c r="Y17" i="5"/>
  <c r="X17" i="5"/>
  <c r="W17" i="5"/>
  <c r="V17" i="5"/>
  <c r="U17" i="5"/>
  <c r="AE17" i="5" s="1"/>
  <c r="AF17" i="5" s="1"/>
  <c r="T17" i="5"/>
  <c r="S17" i="5"/>
  <c r="AD16" i="5"/>
  <c r="AC16" i="5"/>
  <c r="AB16" i="5"/>
  <c r="AA16" i="5"/>
  <c r="Z16" i="5"/>
  <c r="Y16" i="5"/>
  <c r="X16" i="5"/>
  <c r="W16" i="5"/>
  <c r="V16" i="5"/>
  <c r="U16" i="5"/>
  <c r="T16" i="5"/>
  <c r="S16" i="5"/>
  <c r="AE16" i="5" s="1"/>
  <c r="AF16" i="5" s="1"/>
  <c r="AD15" i="5"/>
  <c r="AC15" i="5"/>
  <c r="AB15" i="5"/>
  <c r="AA15" i="5"/>
  <c r="Z15" i="5"/>
  <c r="Y15" i="5"/>
  <c r="X15" i="5"/>
  <c r="W15" i="5"/>
  <c r="V15" i="5"/>
  <c r="U15" i="5"/>
  <c r="AE15" i="5" s="1"/>
  <c r="AF15" i="5" s="1"/>
  <c r="T15" i="5"/>
  <c r="S15" i="5"/>
  <c r="AD14" i="5"/>
  <c r="AC14" i="5"/>
  <c r="AB14" i="5"/>
  <c r="Z14" i="5"/>
  <c r="Y14" i="5"/>
  <c r="AE14" i="5" s="1"/>
  <c r="AF14" i="5" s="1"/>
  <c r="X14" i="5"/>
  <c r="W14" i="5"/>
  <c r="V14" i="5"/>
  <c r="U14" i="5"/>
  <c r="T14" i="5"/>
  <c r="S14" i="5"/>
  <c r="AD13" i="5"/>
  <c r="AC13" i="5"/>
  <c r="AB13" i="5"/>
  <c r="AA13" i="5"/>
  <c r="Z13" i="5"/>
  <c r="Y13" i="5"/>
  <c r="X13" i="5"/>
  <c r="V13" i="5"/>
  <c r="U13" i="5"/>
  <c r="T13" i="5"/>
  <c r="S13" i="5"/>
  <c r="AD12" i="5"/>
  <c r="AC12" i="5"/>
  <c r="AB12" i="5"/>
  <c r="AA12" i="5"/>
  <c r="Y12" i="5"/>
  <c r="X12" i="5"/>
  <c r="V12" i="5"/>
  <c r="U12" i="5"/>
  <c r="T12" i="5"/>
  <c r="S12" i="5"/>
  <c r="AE12" i="5" s="1"/>
  <c r="AF12" i="5" s="1"/>
  <c r="AD11" i="5"/>
  <c r="AC11" i="5"/>
  <c r="AB11" i="5"/>
  <c r="AA11" i="5"/>
  <c r="Z11" i="5"/>
  <c r="Y11" i="5"/>
  <c r="X11" i="5"/>
  <c r="W11" i="5"/>
  <c r="V11" i="5"/>
  <c r="U11" i="5"/>
  <c r="AE11" i="5" s="1"/>
  <c r="AF11" i="5" s="1"/>
  <c r="T11" i="5"/>
  <c r="S11" i="5"/>
  <c r="AD10" i="5"/>
  <c r="AC10" i="5"/>
  <c r="AB10" i="5"/>
  <c r="AA10" i="5"/>
  <c r="Z10" i="5"/>
  <c r="Y10" i="5"/>
  <c r="X10" i="5"/>
  <c r="W10" i="5"/>
  <c r="V10" i="5"/>
  <c r="U10" i="5"/>
  <c r="T10" i="5"/>
  <c r="S10" i="5"/>
  <c r="AE10" i="5" s="1"/>
  <c r="AF10" i="5" s="1"/>
  <c r="AD9" i="5"/>
  <c r="AC9" i="5"/>
  <c r="AB9" i="5"/>
  <c r="AA9" i="5"/>
  <c r="Z9" i="5"/>
  <c r="Y9" i="5"/>
  <c r="W9" i="5"/>
  <c r="V9" i="5"/>
  <c r="U9" i="5"/>
  <c r="AE9" i="5" s="1"/>
  <c r="AF9" i="5" s="1"/>
  <c r="T9" i="5"/>
  <c r="S9" i="5"/>
  <c r="AD8" i="5"/>
  <c r="AC8" i="5"/>
  <c r="AB8" i="5"/>
  <c r="AA8" i="5"/>
  <c r="Z8" i="5"/>
  <c r="Y8" i="5"/>
  <c r="X8" i="5"/>
  <c r="W8" i="5"/>
  <c r="V8" i="5"/>
  <c r="U8" i="5"/>
  <c r="T8" i="5"/>
  <c r="S8" i="5"/>
  <c r="AE8" i="5" s="1"/>
  <c r="AF8" i="5" s="1"/>
  <c r="AD7" i="5"/>
  <c r="AC7" i="5"/>
  <c r="AB7" i="5"/>
  <c r="AA7" i="5"/>
  <c r="Z7" i="5"/>
  <c r="Y7" i="5"/>
  <c r="X7" i="5"/>
  <c r="W7" i="5"/>
  <c r="V7" i="5"/>
  <c r="U7" i="5"/>
  <c r="AE7" i="5" s="1"/>
  <c r="AF7" i="5" s="1"/>
  <c r="T7" i="5"/>
  <c r="S7" i="5"/>
  <c r="AD6" i="5"/>
  <c r="AC6" i="5"/>
  <c r="AB6" i="5"/>
  <c r="AA6" i="5"/>
  <c r="Z6" i="5"/>
  <c r="Y6" i="5"/>
  <c r="AE6" i="5" s="1"/>
  <c r="AF6" i="5" s="1"/>
  <c r="X6" i="5"/>
  <c r="W6" i="5"/>
  <c r="V6" i="5"/>
  <c r="U6" i="5"/>
  <c r="T6" i="5"/>
  <c r="S6" i="5"/>
  <c r="AD5" i="5"/>
  <c r="AC5" i="5"/>
  <c r="AB5" i="5"/>
  <c r="AA5" i="5"/>
  <c r="Z5" i="5"/>
  <c r="Y5" i="5"/>
  <c r="X5" i="5"/>
  <c r="W5" i="5"/>
  <c r="V5" i="5"/>
  <c r="U5" i="5"/>
  <c r="AE5" i="5" s="1"/>
  <c r="AF5" i="5" s="1"/>
  <c r="T5" i="5"/>
  <c r="S5" i="5"/>
  <c r="AD4" i="5"/>
  <c r="AC4" i="5"/>
  <c r="AB4" i="5"/>
  <c r="AB19" i="5" s="1"/>
  <c r="AA4" i="5"/>
  <c r="AA19" i="5" s="1"/>
  <c r="Z4" i="5"/>
  <c r="Z19" i="5" s="1"/>
  <c r="Y4" i="5"/>
  <c r="Y19" i="5" s="1"/>
  <c r="X4" i="5"/>
  <c r="W4" i="5"/>
  <c r="V4" i="5"/>
  <c r="U4" i="5"/>
  <c r="T4" i="5"/>
  <c r="T19" i="5" s="1"/>
  <c r="S4" i="5"/>
  <c r="S19" i="5" s="1"/>
  <c r="AD3" i="5"/>
  <c r="AD19" i="5" s="1"/>
  <c r="AC3" i="5"/>
  <c r="AC19" i="5" s="1"/>
  <c r="AB3" i="5"/>
  <c r="AA3" i="5"/>
  <c r="Z3" i="5"/>
  <c r="Y3" i="5"/>
  <c r="X3" i="5"/>
  <c r="W3" i="5"/>
  <c r="W19" i="5" s="1"/>
  <c r="V3" i="5"/>
  <c r="V19" i="5" s="1"/>
  <c r="U3" i="5"/>
  <c r="AE3" i="5" s="1"/>
  <c r="AF3" i="5" s="1"/>
  <c r="T3" i="5"/>
  <c r="B48" i="6"/>
  <c r="B47" i="6"/>
  <c r="B46" i="6"/>
  <c r="B45" i="6"/>
  <c r="B44" i="6"/>
  <c r="B43" i="6"/>
  <c r="B42" i="6"/>
  <c r="B41" i="6"/>
  <c r="B40" i="6"/>
  <c r="B39" i="6"/>
  <c r="B38" i="6"/>
  <c r="A48" i="6"/>
  <c r="A47" i="6"/>
  <c r="A46" i="6"/>
  <c r="A45" i="6"/>
  <c r="A44" i="6"/>
  <c r="A43" i="6"/>
  <c r="A42" i="6"/>
  <c r="A41" i="6"/>
  <c r="A40" i="6"/>
  <c r="A39" i="6"/>
  <c r="A38" i="6"/>
  <c r="E16" i="6"/>
  <c r="E15" i="6"/>
  <c r="E14" i="6"/>
  <c r="E13" i="6"/>
  <c r="E12" i="6"/>
  <c r="E11" i="6"/>
  <c r="E10" i="6"/>
  <c r="F10" i="6" s="1"/>
  <c r="E9" i="6"/>
  <c r="E8" i="6"/>
  <c r="E7" i="6"/>
  <c r="E6" i="6"/>
  <c r="H11" i="6"/>
  <c r="D16" i="6"/>
  <c r="D15" i="6"/>
  <c r="D14" i="6"/>
  <c r="D13" i="6"/>
  <c r="D12" i="6"/>
  <c r="D11" i="6"/>
  <c r="D10" i="6"/>
  <c r="D9" i="6"/>
  <c r="F9" i="6" s="1"/>
  <c r="D8" i="6"/>
  <c r="D7" i="6"/>
  <c r="D6" i="6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X19" i="5"/>
  <c r="AE13" i="5"/>
  <c r="AF13" i="5" s="1"/>
  <c r="AE4" i="5"/>
  <c r="AF4" i="5" s="1"/>
  <c r="S3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O18" i="5"/>
  <c r="N18" i="5"/>
  <c r="M18" i="5"/>
  <c r="L18" i="5"/>
  <c r="K18" i="5"/>
  <c r="J18" i="5"/>
  <c r="I18" i="5"/>
  <c r="H18" i="5"/>
  <c r="G18" i="5"/>
  <c r="F18" i="5"/>
  <c r="E18" i="5"/>
  <c r="D18" i="5"/>
  <c r="O17" i="5"/>
  <c r="N17" i="5"/>
  <c r="M17" i="5"/>
  <c r="L17" i="5"/>
  <c r="K17" i="5"/>
  <c r="J17" i="5"/>
  <c r="I17" i="5"/>
  <c r="H17" i="5"/>
  <c r="G17" i="5"/>
  <c r="F17" i="5"/>
  <c r="E17" i="5"/>
  <c r="D17" i="5"/>
  <c r="O16" i="5"/>
  <c r="N16" i="5"/>
  <c r="M16" i="5"/>
  <c r="L16" i="5"/>
  <c r="K16" i="5"/>
  <c r="J16" i="5"/>
  <c r="I16" i="5"/>
  <c r="H16" i="5"/>
  <c r="G16" i="5"/>
  <c r="F16" i="5"/>
  <c r="E16" i="5"/>
  <c r="D16" i="5"/>
  <c r="O15" i="5"/>
  <c r="N15" i="5"/>
  <c r="M15" i="5"/>
  <c r="L15" i="5"/>
  <c r="K15" i="5"/>
  <c r="J15" i="5"/>
  <c r="I15" i="5"/>
  <c r="H15" i="5"/>
  <c r="G15" i="5"/>
  <c r="F15" i="5"/>
  <c r="E15" i="5"/>
  <c r="D15" i="5"/>
  <c r="O14" i="5"/>
  <c r="N14" i="5"/>
  <c r="M14" i="5"/>
  <c r="L14" i="5"/>
  <c r="K14" i="5"/>
  <c r="J14" i="5"/>
  <c r="I14" i="5"/>
  <c r="H14" i="5"/>
  <c r="G14" i="5"/>
  <c r="F14" i="5"/>
  <c r="E14" i="5"/>
  <c r="D14" i="5"/>
  <c r="O13" i="5"/>
  <c r="N13" i="5"/>
  <c r="M13" i="5"/>
  <c r="L13" i="5"/>
  <c r="K13" i="5"/>
  <c r="J13" i="5"/>
  <c r="I13" i="5"/>
  <c r="H13" i="5"/>
  <c r="G13" i="5"/>
  <c r="F13" i="5"/>
  <c r="E13" i="5"/>
  <c r="D13" i="5"/>
  <c r="O12" i="5"/>
  <c r="N12" i="5"/>
  <c r="M12" i="5"/>
  <c r="L12" i="5"/>
  <c r="K12" i="5"/>
  <c r="J12" i="5"/>
  <c r="I12" i="5"/>
  <c r="H12" i="5"/>
  <c r="G12" i="5"/>
  <c r="F12" i="5"/>
  <c r="E12" i="5"/>
  <c r="D12" i="5"/>
  <c r="O11" i="5"/>
  <c r="N11" i="5"/>
  <c r="M11" i="5"/>
  <c r="L11" i="5"/>
  <c r="K11" i="5"/>
  <c r="J11" i="5"/>
  <c r="I11" i="5"/>
  <c r="H11" i="5"/>
  <c r="G11" i="5"/>
  <c r="F11" i="5"/>
  <c r="E11" i="5"/>
  <c r="D11" i="5"/>
  <c r="O10" i="5"/>
  <c r="N10" i="5"/>
  <c r="M10" i="5"/>
  <c r="L10" i="5"/>
  <c r="K10" i="5"/>
  <c r="J10" i="5"/>
  <c r="I10" i="5"/>
  <c r="H10" i="5"/>
  <c r="G10" i="5"/>
  <c r="F10" i="5"/>
  <c r="E10" i="5"/>
  <c r="D10" i="5"/>
  <c r="O9" i="5"/>
  <c r="N9" i="5"/>
  <c r="M9" i="5"/>
  <c r="L9" i="5"/>
  <c r="K9" i="5"/>
  <c r="J9" i="5"/>
  <c r="I9" i="5"/>
  <c r="H9" i="5"/>
  <c r="G9" i="5"/>
  <c r="F9" i="5"/>
  <c r="E9" i="5"/>
  <c r="D9" i="5"/>
  <c r="O8" i="5"/>
  <c r="N8" i="5"/>
  <c r="M8" i="5"/>
  <c r="L8" i="5"/>
  <c r="K8" i="5"/>
  <c r="J8" i="5"/>
  <c r="I8" i="5"/>
  <c r="H8" i="5"/>
  <c r="G8" i="5"/>
  <c r="F8" i="5"/>
  <c r="E8" i="5"/>
  <c r="D8" i="5"/>
  <c r="O7" i="5"/>
  <c r="N7" i="5"/>
  <c r="M7" i="5"/>
  <c r="L7" i="5"/>
  <c r="K7" i="5"/>
  <c r="J7" i="5"/>
  <c r="I7" i="5"/>
  <c r="H7" i="5"/>
  <c r="G7" i="5"/>
  <c r="F7" i="5"/>
  <c r="E7" i="5"/>
  <c r="D7" i="5"/>
  <c r="O6" i="5"/>
  <c r="N6" i="5"/>
  <c r="M6" i="5"/>
  <c r="L6" i="5"/>
  <c r="K6" i="5"/>
  <c r="J6" i="5"/>
  <c r="I6" i="5"/>
  <c r="H6" i="5"/>
  <c r="G6" i="5"/>
  <c r="F6" i="5"/>
  <c r="E6" i="5"/>
  <c r="D6" i="5"/>
  <c r="O5" i="5"/>
  <c r="N5" i="5"/>
  <c r="M5" i="5"/>
  <c r="L5" i="5"/>
  <c r="K5" i="5"/>
  <c r="J5" i="5"/>
  <c r="I5" i="5"/>
  <c r="H5" i="5"/>
  <c r="G5" i="5"/>
  <c r="F5" i="5"/>
  <c r="E5" i="5"/>
  <c r="D5" i="5"/>
  <c r="O4" i="5"/>
  <c r="N4" i="5"/>
  <c r="M4" i="5"/>
  <c r="L4" i="5"/>
  <c r="K4" i="5"/>
  <c r="J4" i="5"/>
  <c r="I4" i="5"/>
  <c r="H4" i="5"/>
  <c r="G4" i="5"/>
  <c r="F4" i="5"/>
  <c r="E4" i="5"/>
  <c r="D4" i="5"/>
  <c r="O3" i="5"/>
  <c r="N3" i="5"/>
  <c r="M3" i="5"/>
  <c r="L3" i="5"/>
  <c r="K3" i="5"/>
  <c r="J3" i="5"/>
  <c r="I3" i="5"/>
  <c r="H3" i="5"/>
  <c r="G3" i="5"/>
  <c r="F3" i="5"/>
  <c r="E3" i="5"/>
  <c r="D3" i="5"/>
  <c r="P7" i="3"/>
  <c r="R7" i="3" s="1"/>
  <c r="R6" i="3"/>
  <c r="R5" i="3"/>
  <c r="R4" i="3"/>
  <c r="R3" i="3"/>
  <c r="R2" i="3"/>
  <c r="P6" i="3"/>
  <c r="P5" i="3"/>
  <c r="P4" i="3"/>
  <c r="P2" i="3"/>
  <c r="P3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M60" i="1"/>
  <c r="L60" i="1"/>
  <c r="K60" i="1"/>
  <c r="J60" i="1"/>
  <c r="I60" i="1"/>
  <c r="H60" i="1"/>
  <c r="G60" i="1"/>
  <c r="F60" i="1"/>
  <c r="E60" i="1"/>
  <c r="D60" i="1"/>
  <c r="C60" i="1"/>
  <c r="M59" i="1"/>
  <c r="L59" i="1"/>
  <c r="K59" i="1"/>
  <c r="J59" i="1"/>
  <c r="I59" i="1"/>
  <c r="H59" i="1"/>
  <c r="G59" i="1"/>
  <c r="F59" i="1"/>
  <c r="E59" i="1"/>
  <c r="D59" i="1"/>
  <c r="C59" i="1"/>
  <c r="M58" i="1"/>
  <c r="L58" i="1"/>
  <c r="K58" i="1"/>
  <c r="J58" i="1"/>
  <c r="I58" i="1"/>
  <c r="H58" i="1"/>
  <c r="G58" i="1"/>
  <c r="F58" i="1"/>
  <c r="E58" i="1"/>
  <c r="D58" i="1"/>
  <c r="C58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M54" i="1"/>
  <c r="L54" i="1"/>
  <c r="K54" i="1"/>
  <c r="J54" i="1"/>
  <c r="I54" i="1"/>
  <c r="H54" i="1"/>
  <c r="G54" i="1"/>
  <c r="F54" i="1"/>
  <c r="E54" i="1"/>
  <c r="D54" i="1"/>
  <c r="C54" i="1"/>
  <c r="M53" i="1"/>
  <c r="L53" i="1"/>
  <c r="K53" i="1"/>
  <c r="J53" i="1"/>
  <c r="I53" i="1"/>
  <c r="H53" i="1"/>
  <c r="G53" i="1"/>
  <c r="F53" i="1"/>
  <c r="E53" i="1"/>
  <c r="D53" i="1"/>
  <c r="C53" i="1"/>
  <c r="M52" i="1"/>
  <c r="L52" i="1"/>
  <c r="K52" i="1"/>
  <c r="J52" i="1"/>
  <c r="I52" i="1"/>
  <c r="H52" i="1"/>
  <c r="G52" i="1"/>
  <c r="F52" i="1"/>
  <c r="E52" i="1"/>
  <c r="D52" i="1"/>
  <c r="C52" i="1"/>
  <c r="M51" i="1"/>
  <c r="L51" i="1"/>
  <c r="K51" i="1"/>
  <c r="J51" i="1"/>
  <c r="I51" i="1"/>
  <c r="H51" i="1"/>
  <c r="G51" i="1"/>
  <c r="F51" i="1"/>
  <c r="E51" i="1"/>
  <c r="D51" i="1"/>
  <c r="C51" i="1"/>
  <c r="M50" i="1"/>
  <c r="L50" i="1"/>
  <c r="K50" i="1"/>
  <c r="J50" i="1"/>
  <c r="I50" i="1"/>
  <c r="H50" i="1"/>
  <c r="G50" i="1"/>
  <c r="F50" i="1"/>
  <c r="E50" i="1"/>
  <c r="D50" i="1"/>
  <c r="C50" i="1"/>
  <c r="M49" i="1"/>
  <c r="L49" i="1"/>
  <c r="K49" i="1"/>
  <c r="J49" i="1"/>
  <c r="I49" i="1"/>
  <c r="H49" i="1"/>
  <c r="G49" i="1"/>
  <c r="F49" i="1"/>
  <c r="E49" i="1"/>
  <c r="D49" i="1"/>
  <c r="C49" i="1"/>
  <c r="M48" i="1"/>
  <c r="L48" i="1"/>
  <c r="K48" i="1"/>
  <c r="J48" i="1"/>
  <c r="I48" i="1"/>
  <c r="H48" i="1"/>
  <c r="G48" i="1"/>
  <c r="F48" i="1"/>
  <c r="E48" i="1"/>
  <c r="D48" i="1"/>
  <c r="C48" i="1"/>
  <c r="M47" i="1"/>
  <c r="L47" i="1"/>
  <c r="K47" i="1"/>
  <c r="J47" i="1"/>
  <c r="I47" i="1"/>
  <c r="H47" i="1"/>
  <c r="G47" i="1"/>
  <c r="F47" i="1"/>
  <c r="E47" i="1"/>
  <c r="D47" i="1"/>
  <c r="C47" i="1"/>
  <c r="M46" i="1"/>
  <c r="L46" i="1"/>
  <c r="K46" i="1"/>
  <c r="J46" i="1"/>
  <c r="I46" i="1"/>
  <c r="H46" i="1"/>
  <c r="G46" i="1"/>
  <c r="F46" i="1"/>
  <c r="E46" i="1"/>
  <c r="D46" i="1"/>
  <c r="C46" i="1"/>
  <c r="M45" i="1"/>
  <c r="L45" i="1"/>
  <c r="K45" i="1"/>
  <c r="J45" i="1"/>
  <c r="I45" i="1"/>
  <c r="H45" i="1"/>
  <c r="G45" i="1"/>
  <c r="F45" i="1"/>
  <c r="E45" i="1"/>
  <c r="D45" i="1"/>
  <c r="C45" i="1"/>
  <c r="M44" i="1"/>
  <c r="L44" i="1"/>
  <c r="K44" i="1"/>
  <c r="J44" i="1"/>
  <c r="I44" i="1"/>
  <c r="H44" i="1"/>
  <c r="G44" i="1"/>
  <c r="F44" i="1"/>
  <c r="E44" i="1"/>
  <c r="D44" i="1"/>
  <c r="C44" i="1"/>
  <c r="B44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H10" i="6" l="1"/>
  <c r="F13" i="6"/>
  <c r="E17" i="6"/>
  <c r="F7" i="6"/>
  <c r="H7" i="6"/>
  <c r="H15" i="6"/>
  <c r="U19" i="5"/>
  <c r="H8" i="6"/>
  <c r="H16" i="6"/>
  <c r="F14" i="6"/>
  <c r="H9" i="6"/>
  <c r="F8" i="6"/>
  <c r="F15" i="6"/>
  <c r="F6" i="6"/>
  <c r="F16" i="6"/>
  <c r="H14" i="6"/>
  <c r="F11" i="6"/>
  <c r="G10" i="6"/>
  <c r="F12" i="6"/>
  <c r="G7" i="6"/>
  <c r="H12" i="6"/>
  <c r="H13" i="6"/>
  <c r="I7" i="6" l="1"/>
  <c r="G13" i="6"/>
  <c r="I10" i="6"/>
  <c r="G9" i="6"/>
  <c r="G15" i="6"/>
  <c r="G11" i="6"/>
  <c r="G8" i="6"/>
  <c r="I8" i="6"/>
  <c r="G14" i="6"/>
  <c r="F17" i="6"/>
  <c r="G16" i="6"/>
  <c r="G12" i="6"/>
  <c r="I12" i="6" l="1"/>
  <c r="I11" i="6"/>
  <c r="I13" i="6"/>
  <c r="I16" i="6"/>
  <c r="I15" i="6"/>
  <c r="I9" i="6"/>
  <c r="I14" i="6"/>
  <c r="I17" i="6" l="1"/>
</calcChain>
</file>

<file path=xl/sharedStrings.xml><?xml version="1.0" encoding="utf-8"?>
<sst xmlns="http://schemas.openxmlformats.org/spreadsheetml/2006/main" count="1301" uniqueCount="73">
  <si>
    <t>wbic_year</t>
  </si>
  <si>
    <t>wbic</t>
  </si>
  <si>
    <t>year</t>
  </si>
  <si>
    <t>mon</t>
  </si>
  <si>
    <t>gear</t>
  </si>
  <si>
    <t>len.in</t>
  </si>
  <si>
    <t>len.mm</t>
  </si>
  <si>
    <t>sex</t>
  </si>
  <si>
    <t>lennote</t>
  </si>
  <si>
    <t>county</t>
  </si>
  <si>
    <t>class</t>
  </si>
  <si>
    <t>fykenet</t>
  </si>
  <si>
    <t>U</t>
  </si>
  <si>
    <t>Expanded length</t>
  </si>
  <si>
    <t>M</t>
  </si>
  <si>
    <t>F</t>
  </si>
  <si>
    <t>lcat</t>
  </si>
  <si>
    <t>age</t>
  </si>
  <si>
    <t>lencat</t>
  </si>
  <si>
    <t>608400_2013</t>
  </si>
  <si>
    <t>May</t>
  </si>
  <si>
    <t>Florence</t>
  </si>
  <si>
    <t>CCC</t>
  </si>
  <si>
    <t>NA</t>
  </si>
  <si>
    <t>Observed length</t>
  </si>
  <si>
    <t>strux</t>
  </si>
  <si>
    <t>SCALE</t>
  </si>
  <si>
    <t>SPINE</t>
  </si>
  <si>
    <t>Row Labels</t>
  </si>
  <si>
    <t>Grand Total</t>
  </si>
  <si>
    <t>Column Labels</t>
  </si>
  <si>
    <t>Count of age</t>
  </si>
  <si>
    <t>Empirical ALK manually computed with PivotTable</t>
  </si>
  <si>
    <t>Empirical ALK computed from R</t>
  </si>
  <si>
    <t>Calculated differences</t>
  </si>
  <si>
    <t>wt</t>
  </si>
  <si>
    <t>logl</t>
  </si>
  <si>
    <t>logw</t>
  </si>
  <si>
    <t>logl.fromR</t>
  </si>
  <si>
    <t>logw.fromR</t>
  </si>
  <si>
    <t>slope</t>
  </si>
  <si>
    <t>n</t>
  </si>
  <si>
    <t>intercept</t>
  </si>
  <si>
    <t>R^2</t>
  </si>
  <si>
    <t>Excel</t>
  </si>
  <si>
    <t>R</t>
  </si>
  <si>
    <t>min.len</t>
  </si>
  <si>
    <t>max.len</t>
  </si>
  <si>
    <t>Diff</t>
  </si>
  <si>
    <t>Count of lencat</t>
  </si>
  <si>
    <t>Length frequencies from FMDB</t>
  </si>
  <si>
    <t>Left-Overs</t>
  </si>
  <si>
    <t>First step in age assignments</t>
  </si>
  <si>
    <t>Final age assignments (assigned left-over fish)</t>
  </si>
  <si>
    <t>Average of wt</t>
  </si>
  <si>
    <t>Count of wt</t>
  </si>
  <si>
    <t>PE</t>
  </si>
  <si>
    <t>HA</t>
  </si>
  <si>
    <t>pnum</t>
  </si>
  <si>
    <t>twt</t>
  </si>
  <si>
    <t>mwt</t>
  </si>
  <si>
    <t>mB</t>
  </si>
  <si>
    <t>G</t>
  </si>
  <si>
    <t>P</t>
  </si>
  <si>
    <t>Calculations from Excel</t>
  </si>
  <si>
    <t>Calculations from R</t>
  </si>
  <si>
    <t>snum</t>
  </si>
  <si>
    <t>Differences</t>
  </si>
  <si>
    <t>Note that this for one instance using "OneExample.R"</t>
  </si>
  <si>
    <t xml:space="preserve">  the results will change somewhat in another instance because of</t>
  </si>
  <si>
    <t xml:space="preserve">  random age assignment with ALK</t>
  </si>
  <si>
    <t>Note: I made sure that the random assignments of individual ages matched what R did</t>
  </si>
  <si>
    <t>Note: I made sure that the random component of this matched what R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</si>
</sst>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1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mage" refreshedDate="42954.359143634261" createdVersion="5" refreshedVersion="5" minRefreshableVersion="3" recordCount="60">
  <cacheSource type="worksheet">
    <worksheetSource ref="A1:K61" sheet="len_age"/>
  </cacheSource>
  <cacheFields count="11">
    <cacheField name="wbic_year" numFmtId="0">
      <sharedItems/>
    </cacheField>
    <cacheField name="wbic" numFmtId="0">
      <sharedItems containsSemiMixedTypes="0" containsString="0" containsNumber="1" containsInteger="1" minValue="608400" maxValue="608400"/>
    </cacheField>
    <cacheField name="year" numFmtId="0">
      <sharedItems containsSemiMixedTypes="0" containsString="0" containsNumber="1" containsInteger="1" minValue="2013" maxValue="2013"/>
    </cacheField>
    <cacheField name="county" numFmtId="0">
      <sharedItems/>
    </cacheField>
    <cacheField name="class" numFmtId="0">
      <sharedItems/>
    </cacheField>
    <cacheField name="len.in" numFmtId="0">
      <sharedItems containsSemiMixedTypes="0" containsString="0" containsNumber="1" minValue="6.8" maxValue="26.5"/>
    </cacheField>
    <cacheField name="len.mm" numFmtId="0">
      <sharedItems containsSemiMixedTypes="0" containsString="0" containsNumber="1" minValue="172.72" maxValue="673.1"/>
    </cacheField>
    <cacheField name="age" numFmtId="0">
      <sharedItems containsSemiMixedTypes="0" containsString="0" containsNumber="1" containsInteger="1" minValue="1" maxValue="17" count="12">
        <n v="1"/>
        <n v="4"/>
        <n v="6"/>
        <n v="7"/>
        <n v="5"/>
        <n v="8"/>
        <n v="9"/>
        <n v="10"/>
        <n v="12"/>
        <n v="13"/>
        <n v="14"/>
        <n v="17"/>
      </sharedItems>
    </cacheField>
    <cacheField name="sex" numFmtId="0">
      <sharedItems/>
    </cacheField>
    <cacheField name="strux" numFmtId="0">
      <sharedItems/>
    </cacheField>
    <cacheField name="lcat" numFmtId="0">
      <sharedItems containsSemiMixedTypes="0" containsString="0" containsNumber="1" containsInteger="1" minValue="160" maxValue="660" count="16">
        <n v="160"/>
        <n v="180"/>
        <n v="200"/>
        <n v="220"/>
        <n v="380"/>
        <n v="400"/>
        <n v="420"/>
        <n v="440"/>
        <n v="460"/>
        <n v="480"/>
        <n v="500"/>
        <n v="520"/>
        <n v="540"/>
        <n v="560"/>
        <n v="620"/>
        <n v="6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mage" refreshedDate="42954.370298032409" createdVersion="5" refreshedVersion="5" minRefreshableVersion="3" recordCount="93">
  <cacheSource type="worksheet">
    <worksheetSource ref="A1:M94" sheet="fmdb"/>
  </cacheSource>
  <cacheFields count="13">
    <cacheField name="wbic_year" numFmtId="0">
      <sharedItems/>
    </cacheField>
    <cacheField name="wbic" numFmtId="0">
      <sharedItems containsSemiMixedTypes="0" containsString="0" containsNumber="1" containsInteger="1" minValue="608400" maxValue="608400"/>
    </cacheField>
    <cacheField name="year" numFmtId="0">
      <sharedItems containsSemiMixedTypes="0" containsString="0" containsNumber="1" containsInteger="1" minValue="2013" maxValue="2013"/>
    </cacheField>
    <cacheField name="mon" numFmtId="0">
      <sharedItems/>
    </cacheField>
    <cacheField name="gear" numFmtId="0">
      <sharedItems/>
    </cacheField>
    <cacheField name="len.in" numFmtId="0">
      <sharedItems containsSemiMixedTypes="0" containsString="0" containsNumber="1" minValue="7" maxValue="26.5"/>
    </cacheField>
    <cacheField name="len.mm" numFmtId="0">
      <sharedItems containsSemiMixedTypes="0" containsString="0" containsNumber="1" minValue="177.8" maxValue="673.1"/>
    </cacheField>
    <cacheField name="sex" numFmtId="0">
      <sharedItems/>
    </cacheField>
    <cacheField name="lennote" numFmtId="0">
      <sharedItems/>
    </cacheField>
    <cacheField name="county" numFmtId="0">
      <sharedItems/>
    </cacheField>
    <cacheField name="class" numFmtId="0">
      <sharedItems/>
    </cacheField>
    <cacheField name="lencat" numFmtId="0">
      <sharedItems containsSemiMixedTypes="0" containsString="0" containsNumber="1" containsInteger="1" minValue="160" maxValue="660" count="16">
        <n v="160"/>
        <n v="180"/>
        <n v="200"/>
        <n v="220"/>
        <n v="380"/>
        <n v="400"/>
        <n v="420"/>
        <n v="440"/>
        <n v="460"/>
        <n v="480"/>
        <n v="500"/>
        <n v="520"/>
        <n v="540"/>
        <n v="560"/>
        <n v="620"/>
        <n v="660"/>
      </sharedItems>
    </cacheField>
    <cacheField name="ag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mage" refreshedDate="42954.404289814818" createdVersion="5" refreshedVersion="5" minRefreshableVersion="3" recordCount="93">
  <cacheSource type="worksheet">
    <worksheetSource ref="A1:N94" sheet="fmdb"/>
  </cacheSource>
  <cacheFields count="14">
    <cacheField name="wbic_year" numFmtId="0">
      <sharedItems/>
    </cacheField>
    <cacheField name="wbic" numFmtId="0">
      <sharedItems containsSemiMixedTypes="0" containsString="0" containsNumber="1" containsInteger="1" minValue="608400" maxValue="608400"/>
    </cacheField>
    <cacheField name="year" numFmtId="0">
      <sharedItems containsSemiMixedTypes="0" containsString="0" containsNumber="1" containsInteger="1" minValue="2013" maxValue="2013"/>
    </cacheField>
    <cacheField name="mon" numFmtId="0">
      <sharedItems/>
    </cacheField>
    <cacheField name="gear" numFmtId="0">
      <sharedItems/>
    </cacheField>
    <cacheField name="len.in" numFmtId="0">
      <sharedItems containsSemiMixedTypes="0" containsString="0" containsNumber="1" minValue="7" maxValue="26.5"/>
    </cacheField>
    <cacheField name="len.mm" numFmtId="0">
      <sharedItems containsSemiMixedTypes="0" containsString="0" containsNumber="1" minValue="177.8" maxValue="673.1"/>
    </cacheField>
    <cacheField name="sex" numFmtId="0">
      <sharedItems/>
    </cacheField>
    <cacheField name="lennote" numFmtId="0">
      <sharedItems/>
    </cacheField>
    <cacheField name="county" numFmtId="0">
      <sharedItems/>
    </cacheField>
    <cacheField name="class" numFmtId="0">
      <sharedItems/>
    </cacheField>
    <cacheField name="lencat" numFmtId="0">
      <sharedItems containsSemiMixedTypes="0" containsString="0" containsNumber="1" containsInteger="1" minValue="160" maxValue="660"/>
    </cacheField>
    <cacheField name="age" numFmtId="0">
      <sharedItems containsSemiMixedTypes="0" containsString="0" containsNumber="1" containsInteger="1" minValue="1" maxValue="17" count="13">
        <n v="1"/>
        <n v="4"/>
        <n v="7"/>
        <n v="6"/>
        <n v="5"/>
        <n v="8"/>
        <n v="9"/>
        <n v="10"/>
        <n v="12"/>
        <n v="13"/>
        <n v="14"/>
        <n v="17"/>
        <n v="11" u="1"/>
      </sharedItems>
    </cacheField>
    <cacheField name="wt" numFmtId="0">
      <sharedItems containsSemiMixedTypes="0" containsString="0" containsNumber="1" minValue="61.381653194625514" maxValue="2798.24797750000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s v="608400_2013"/>
    <n v="608400"/>
    <n v="2013"/>
    <s v="Florence"/>
    <s v="CCC"/>
    <n v="6.8"/>
    <n v="172.72"/>
    <x v="0"/>
    <s v="U"/>
    <s v="SCALE"/>
    <x v="0"/>
  </r>
  <r>
    <s v="608400_2013"/>
    <n v="608400"/>
    <n v="2013"/>
    <s v="Florence"/>
    <s v="CCC"/>
    <n v="7"/>
    <n v="177.8"/>
    <x v="0"/>
    <s v="U"/>
    <s v="SCALE"/>
    <x v="0"/>
  </r>
  <r>
    <s v="608400_2013"/>
    <n v="608400"/>
    <n v="2013"/>
    <s v="Florence"/>
    <s v="CCC"/>
    <n v="7.1"/>
    <n v="180.34"/>
    <x v="0"/>
    <s v="U"/>
    <s v="SCALE"/>
    <x v="1"/>
  </r>
  <r>
    <s v="608400_2013"/>
    <n v="608400"/>
    <n v="2013"/>
    <s v="Florence"/>
    <s v="CCC"/>
    <n v="7.1"/>
    <n v="180.34"/>
    <x v="0"/>
    <s v="U"/>
    <s v="SCALE"/>
    <x v="1"/>
  </r>
  <r>
    <s v="608400_2013"/>
    <n v="608400"/>
    <n v="2013"/>
    <s v="Florence"/>
    <s v="CCC"/>
    <n v="7.3"/>
    <n v="185.42"/>
    <x v="0"/>
    <s v="U"/>
    <s v="SCALE"/>
    <x v="1"/>
  </r>
  <r>
    <s v="608400_2013"/>
    <n v="608400"/>
    <n v="2013"/>
    <s v="Florence"/>
    <s v="CCC"/>
    <n v="7.5"/>
    <n v="190.5"/>
    <x v="0"/>
    <s v="U"/>
    <s v="SCALE"/>
    <x v="1"/>
  </r>
  <r>
    <s v="608400_2013"/>
    <n v="608400"/>
    <n v="2013"/>
    <s v="Florence"/>
    <s v="CCC"/>
    <n v="7.5"/>
    <n v="190.5"/>
    <x v="0"/>
    <s v="U"/>
    <s v="SCALE"/>
    <x v="1"/>
  </r>
  <r>
    <s v="608400_2013"/>
    <n v="608400"/>
    <n v="2013"/>
    <s v="Florence"/>
    <s v="CCC"/>
    <n v="7.6"/>
    <n v="193.04"/>
    <x v="0"/>
    <s v="U"/>
    <s v="SCALE"/>
    <x v="1"/>
  </r>
  <r>
    <s v="608400_2013"/>
    <n v="608400"/>
    <n v="2013"/>
    <s v="Florence"/>
    <s v="CCC"/>
    <n v="7.6"/>
    <n v="193.04"/>
    <x v="0"/>
    <s v="U"/>
    <s v="SCALE"/>
    <x v="1"/>
  </r>
  <r>
    <s v="608400_2013"/>
    <n v="608400"/>
    <n v="2013"/>
    <s v="Florence"/>
    <s v="CCC"/>
    <n v="7.7"/>
    <n v="195.58"/>
    <x v="0"/>
    <s v="U"/>
    <s v="SCALE"/>
    <x v="1"/>
  </r>
  <r>
    <s v="608400_2013"/>
    <n v="608400"/>
    <n v="2013"/>
    <s v="Florence"/>
    <s v="CCC"/>
    <n v="8.1999999999999993"/>
    <n v="208.28"/>
    <x v="0"/>
    <s v="U"/>
    <s v="SCALE"/>
    <x v="2"/>
  </r>
  <r>
    <s v="608400_2013"/>
    <n v="608400"/>
    <n v="2013"/>
    <s v="Florence"/>
    <s v="CCC"/>
    <n v="8.1999999999999993"/>
    <n v="208.28"/>
    <x v="0"/>
    <s v="U"/>
    <s v="SCALE"/>
    <x v="2"/>
  </r>
  <r>
    <s v="608400_2013"/>
    <n v="608400"/>
    <n v="2013"/>
    <s v="Florence"/>
    <s v="CCC"/>
    <n v="8.3000000000000007"/>
    <n v="210.82"/>
    <x v="0"/>
    <s v="U"/>
    <s v="SCALE"/>
    <x v="2"/>
  </r>
  <r>
    <s v="608400_2013"/>
    <n v="608400"/>
    <n v="2013"/>
    <s v="Florence"/>
    <s v="CCC"/>
    <n v="8.4"/>
    <n v="213.36"/>
    <x v="0"/>
    <s v="U"/>
    <s v="SCALE"/>
    <x v="2"/>
  </r>
  <r>
    <s v="608400_2013"/>
    <n v="608400"/>
    <n v="2013"/>
    <s v="Florence"/>
    <s v="CCC"/>
    <n v="9.3000000000000007"/>
    <n v="236.22"/>
    <x v="0"/>
    <s v="U"/>
    <s v="SCALE"/>
    <x v="3"/>
  </r>
  <r>
    <s v="608400_2013"/>
    <n v="608400"/>
    <n v="2013"/>
    <s v="Florence"/>
    <s v="CCC"/>
    <n v="15.7"/>
    <n v="398.78"/>
    <x v="1"/>
    <s v="M"/>
    <s v="SPINE"/>
    <x v="4"/>
  </r>
  <r>
    <s v="608400_2013"/>
    <n v="608400"/>
    <n v="2013"/>
    <s v="Florence"/>
    <s v="CCC"/>
    <n v="16.2"/>
    <n v="411.48"/>
    <x v="2"/>
    <s v="M"/>
    <s v="SPINE"/>
    <x v="5"/>
  </r>
  <r>
    <s v="608400_2013"/>
    <n v="608400"/>
    <n v="2013"/>
    <s v="Florence"/>
    <s v="CCC"/>
    <n v="16.399999999999999"/>
    <n v="416.56"/>
    <x v="3"/>
    <s v="M"/>
    <s v="SPINE"/>
    <x v="5"/>
  </r>
  <r>
    <s v="608400_2013"/>
    <n v="608400"/>
    <n v="2013"/>
    <s v="Florence"/>
    <s v="CCC"/>
    <n v="16.600000000000001"/>
    <n v="421.64"/>
    <x v="4"/>
    <s v="M"/>
    <s v="SPINE"/>
    <x v="6"/>
  </r>
  <r>
    <s v="608400_2013"/>
    <n v="608400"/>
    <n v="2013"/>
    <s v="Florence"/>
    <s v="CCC"/>
    <n v="17.100000000000001"/>
    <n v="434.34"/>
    <x v="4"/>
    <s v="F"/>
    <s v="SPINE"/>
    <x v="6"/>
  </r>
  <r>
    <s v="608400_2013"/>
    <n v="608400"/>
    <n v="2013"/>
    <s v="Florence"/>
    <s v="CCC"/>
    <n v="17.100000000000001"/>
    <n v="434.34"/>
    <x v="5"/>
    <s v="M"/>
    <s v="SPINE"/>
    <x v="6"/>
  </r>
  <r>
    <s v="608400_2013"/>
    <n v="608400"/>
    <n v="2013"/>
    <s v="Florence"/>
    <s v="CCC"/>
    <n v="17.399999999999999"/>
    <n v="441.96"/>
    <x v="3"/>
    <s v="M"/>
    <s v="SPINE"/>
    <x v="7"/>
  </r>
  <r>
    <s v="608400_2013"/>
    <n v="608400"/>
    <n v="2013"/>
    <s v="Florence"/>
    <s v="CCC"/>
    <n v="17.399999999999999"/>
    <n v="441.96"/>
    <x v="6"/>
    <s v="M"/>
    <s v="SPINE"/>
    <x v="7"/>
  </r>
  <r>
    <s v="608400_2013"/>
    <n v="608400"/>
    <n v="2013"/>
    <s v="Florence"/>
    <s v="CCC"/>
    <n v="17.5"/>
    <n v="444.5"/>
    <x v="4"/>
    <s v="M"/>
    <s v="SPINE"/>
    <x v="7"/>
  </r>
  <r>
    <s v="608400_2013"/>
    <n v="608400"/>
    <n v="2013"/>
    <s v="Florence"/>
    <s v="CCC"/>
    <n v="17.600000000000001"/>
    <n v="447.04"/>
    <x v="3"/>
    <s v="F"/>
    <s v="SPINE"/>
    <x v="7"/>
  </r>
  <r>
    <s v="608400_2013"/>
    <n v="608400"/>
    <n v="2013"/>
    <s v="Florence"/>
    <s v="CCC"/>
    <n v="17.8"/>
    <n v="452.12"/>
    <x v="4"/>
    <s v="F"/>
    <s v="SPINE"/>
    <x v="7"/>
  </r>
  <r>
    <s v="608400_2013"/>
    <n v="608400"/>
    <n v="2013"/>
    <s v="Florence"/>
    <s v="CCC"/>
    <n v="18"/>
    <n v="457.2"/>
    <x v="3"/>
    <s v="U"/>
    <s v="SPINE"/>
    <x v="7"/>
  </r>
  <r>
    <s v="608400_2013"/>
    <n v="608400"/>
    <n v="2013"/>
    <s v="Florence"/>
    <s v="CCC"/>
    <n v="18"/>
    <n v="457.2"/>
    <x v="6"/>
    <s v="M"/>
    <s v="SPINE"/>
    <x v="7"/>
  </r>
  <r>
    <s v="608400_2013"/>
    <n v="608400"/>
    <n v="2013"/>
    <s v="Florence"/>
    <s v="CCC"/>
    <n v="18.100000000000001"/>
    <n v="459.74"/>
    <x v="3"/>
    <s v="M"/>
    <s v="SPINE"/>
    <x v="7"/>
  </r>
  <r>
    <s v="608400_2013"/>
    <n v="608400"/>
    <n v="2013"/>
    <s v="Florence"/>
    <s v="CCC"/>
    <n v="18.2"/>
    <n v="462.28"/>
    <x v="3"/>
    <s v="M"/>
    <s v="SPINE"/>
    <x v="8"/>
  </r>
  <r>
    <s v="608400_2013"/>
    <n v="608400"/>
    <n v="2013"/>
    <s v="Florence"/>
    <s v="CCC"/>
    <n v="18.3"/>
    <n v="464.82"/>
    <x v="6"/>
    <s v="M"/>
    <s v="SPINE"/>
    <x v="8"/>
  </r>
  <r>
    <s v="608400_2013"/>
    <n v="608400"/>
    <n v="2013"/>
    <s v="Florence"/>
    <s v="CCC"/>
    <n v="18.399999999999999"/>
    <n v="467.36"/>
    <x v="5"/>
    <s v="M"/>
    <s v="SPINE"/>
    <x v="8"/>
  </r>
  <r>
    <s v="608400_2013"/>
    <n v="608400"/>
    <n v="2013"/>
    <s v="Florence"/>
    <s v="CCC"/>
    <n v="18.5"/>
    <n v="469.9"/>
    <x v="3"/>
    <s v="M"/>
    <s v="SPINE"/>
    <x v="8"/>
  </r>
  <r>
    <s v="608400_2013"/>
    <n v="608400"/>
    <n v="2013"/>
    <s v="Florence"/>
    <s v="CCC"/>
    <n v="18.5"/>
    <n v="469.9"/>
    <x v="5"/>
    <s v="M"/>
    <s v="SPINE"/>
    <x v="8"/>
  </r>
  <r>
    <s v="608400_2013"/>
    <n v="608400"/>
    <n v="2013"/>
    <s v="Florence"/>
    <s v="CCC"/>
    <n v="18.8"/>
    <n v="477.52"/>
    <x v="3"/>
    <s v="F"/>
    <s v="SPINE"/>
    <x v="8"/>
  </r>
  <r>
    <s v="608400_2013"/>
    <n v="608400"/>
    <n v="2013"/>
    <s v="Florence"/>
    <s v="CCC"/>
    <n v="19.100000000000001"/>
    <n v="485.14"/>
    <x v="3"/>
    <s v="M"/>
    <s v="SPINE"/>
    <x v="9"/>
  </r>
  <r>
    <s v="608400_2013"/>
    <n v="608400"/>
    <n v="2013"/>
    <s v="Florence"/>
    <s v="CCC"/>
    <n v="19.100000000000001"/>
    <n v="485.14"/>
    <x v="5"/>
    <s v="M"/>
    <s v="SPINE"/>
    <x v="9"/>
  </r>
  <r>
    <s v="608400_2013"/>
    <n v="608400"/>
    <n v="2013"/>
    <s v="Florence"/>
    <s v="CCC"/>
    <n v="19.100000000000001"/>
    <n v="485.14"/>
    <x v="5"/>
    <s v="F"/>
    <s v="SPINE"/>
    <x v="9"/>
  </r>
  <r>
    <s v="608400_2013"/>
    <n v="608400"/>
    <n v="2013"/>
    <s v="Florence"/>
    <s v="CCC"/>
    <n v="19.2"/>
    <n v="487.68"/>
    <x v="5"/>
    <s v="M"/>
    <s v="SPINE"/>
    <x v="9"/>
  </r>
  <r>
    <s v="608400_2013"/>
    <n v="608400"/>
    <n v="2013"/>
    <s v="Florence"/>
    <s v="CCC"/>
    <n v="19.2"/>
    <n v="487.68"/>
    <x v="5"/>
    <s v="F"/>
    <s v="SPINE"/>
    <x v="9"/>
  </r>
  <r>
    <s v="608400_2013"/>
    <n v="608400"/>
    <n v="2013"/>
    <s v="Florence"/>
    <s v="CCC"/>
    <n v="19.5"/>
    <n v="495.3"/>
    <x v="5"/>
    <s v="M"/>
    <s v="SPINE"/>
    <x v="9"/>
  </r>
  <r>
    <s v="608400_2013"/>
    <n v="608400"/>
    <n v="2013"/>
    <s v="Florence"/>
    <s v="CCC"/>
    <n v="19.5"/>
    <n v="495.3"/>
    <x v="7"/>
    <s v="M"/>
    <s v="SPINE"/>
    <x v="9"/>
  </r>
  <r>
    <s v="608400_2013"/>
    <n v="608400"/>
    <n v="2013"/>
    <s v="Florence"/>
    <s v="CCC"/>
    <n v="19.7"/>
    <n v="500.38"/>
    <x v="3"/>
    <s v="F"/>
    <s v="SPINE"/>
    <x v="10"/>
  </r>
  <r>
    <s v="608400_2013"/>
    <n v="608400"/>
    <n v="2013"/>
    <s v="Florence"/>
    <s v="CCC"/>
    <n v="20"/>
    <n v="508"/>
    <x v="3"/>
    <s v="F"/>
    <s v="SPINE"/>
    <x v="10"/>
  </r>
  <r>
    <s v="608400_2013"/>
    <n v="608400"/>
    <n v="2013"/>
    <s v="Florence"/>
    <s v="CCC"/>
    <n v="20.100000000000001"/>
    <n v="510.54"/>
    <x v="2"/>
    <s v="F"/>
    <s v="SPINE"/>
    <x v="10"/>
  </r>
  <r>
    <s v="608400_2013"/>
    <n v="608400"/>
    <n v="2013"/>
    <s v="Florence"/>
    <s v="CCC"/>
    <n v="20.5"/>
    <n v="520.70000000000005"/>
    <x v="8"/>
    <s v="U"/>
    <s v="SPINE"/>
    <x v="11"/>
  </r>
  <r>
    <s v="608400_2013"/>
    <n v="608400"/>
    <n v="2013"/>
    <s v="Florence"/>
    <s v="CCC"/>
    <n v="20.6"/>
    <n v="523.24"/>
    <x v="2"/>
    <s v="F"/>
    <s v="SPINE"/>
    <x v="11"/>
  </r>
  <r>
    <s v="608400_2013"/>
    <n v="608400"/>
    <n v="2013"/>
    <s v="Florence"/>
    <s v="CCC"/>
    <n v="20.6"/>
    <n v="523.24"/>
    <x v="7"/>
    <s v="F"/>
    <s v="SPINE"/>
    <x v="11"/>
  </r>
  <r>
    <s v="608400_2013"/>
    <n v="608400"/>
    <n v="2013"/>
    <s v="Florence"/>
    <s v="CCC"/>
    <n v="20.7"/>
    <n v="525.78"/>
    <x v="9"/>
    <s v="M"/>
    <s v="SPINE"/>
    <x v="11"/>
  </r>
  <r>
    <s v="608400_2013"/>
    <n v="608400"/>
    <n v="2013"/>
    <s v="Florence"/>
    <s v="CCC"/>
    <n v="20.9"/>
    <n v="530.86"/>
    <x v="3"/>
    <s v="F"/>
    <s v="SPINE"/>
    <x v="11"/>
  </r>
  <r>
    <s v="608400_2013"/>
    <n v="608400"/>
    <n v="2013"/>
    <s v="Florence"/>
    <s v="CCC"/>
    <n v="20.9"/>
    <n v="530.86"/>
    <x v="6"/>
    <s v="F"/>
    <s v="SPINE"/>
    <x v="11"/>
  </r>
  <r>
    <s v="608400_2013"/>
    <n v="608400"/>
    <n v="2013"/>
    <s v="Florence"/>
    <s v="CCC"/>
    <n v="21.5"/>
    <n v="546.1"/>
    <x v="6"/>
    <s v="F"/>
    <s v="SPINE"/>
    <x v="12"/>
  </r>
  <r>
    <s v="608400_2013"/>
    <n v="608400"/>
    <n v="2013"/>
    <s v="Florence"/>
    <s v="CCC"/>
    <n v="21.7"/>
    <n v="551.17999999999995"/>
    <x v="5"/>
    <s v="F"/>
    <s v="SPINE"/>
    <x v="12"/>
  </r>
  <r>
    <s v="608400_2013"/>
    <n v="608400"/>
    <n v="2013"/>
    <s v="Florence"/>
    <s v="CCC"/>
    <n v="22"/>
    <n v="558.79999999999995"/>
    <x v="9"/>
    <s v="M"/>
    <s v="SPINE"/>
    <x v="12"/>
  </r>
  <r>
    <s v="608400_2013"/>
    <n v="608400"/>
    <n v="2013"/>
    <s v="Florence"/>
    <s v="CCC"/>
    <n v="22.1"/>
    <n v="561.34"/>
    <x v="3"/>
    <s v="F"/>
    <s v="SPINE"/>
    <x v="13"/>
  </r>
  <r>
    <s v="608400_2013"/>
    <n v="608400"/>
    <n v="2013"/>
    <s v="Florence"/>
    <s v="CCC"/>
    <n v="22.1"/>
    <n v="561.34"/>
    <x v="3"/>
    <s v="F"/>
    <s v="SPINE"/>
    <x v="13"/>
  </r>
  <r>
    <s v="608400_2013"/>
    <n v="608400"/>
    <n v="2013"/>
    <s v="Florence"/>
    <s v="CCC"/>
    <n v="22.1"/>
    <n v="561.34"/>
    <x v="5"/>
    <s v="F"/>
    <s v="SPINE"/>
    <x v="13"/>
  </r>
  <r>
    <s v="608400_2013"/>
    <n v="608400"/>
    <n v="2013"/>
    <s v="Florence"/>
    <s v="CCC"/>
    <n v="22.4"/>
    <n v="568.96"/>
    <x v="5"/>
    <s v="F"/>
    <s v="SPINE"/>
    <x v="13"/>
  </r>
  <r>
    <s v="608400_2013"/>
    <n v="608400"/>
    <n v="2013"/>
    <s v="Florence"/>
    <s v="CCC"/>
    <n v="24.6"/>
    <n v="624.84"/>
    <x v="10"/>
    <s v="F"/>
    <s v="SPINE"/>
    <x v="14"/>
  </r>
  <r>
    <s v="608400_2013"/>
    <n v="608400"/>
    <n v="2013"/>
    <s v="Florence"/>
    <s v="CCC"/>
    <n v="26.5"/>
    <n v="673.1"/>
    <x v="11"/>
    <s v="U"/>
    <s v="SPINE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">
  <r>
    <s v="608400_2013"/>
    <n v="608400"/>
    <n v="2013"/>
    <s v="May"/>
    <s v="fykenet"/>
    <n v="7"/>
    <n v="177.8"/>
    <s v="U"/>
    <s v="Expanded length"/>
    <s v="Florence"/>
    <s v="CCC"/>
    <x v="0"/>
    <m/>
  </r>
  <r>
    <s v="608400_2013"/>
    <n v="608400"/>
    <n v="2013"/>
    <s v="May"/>
    <s v="fykenet"/>
    <n v="7"/>
    <n v="177.8"/>
    <s v="U"/>
    <s v="Expanded length"/>
    <s v="Florence"/>
    <s v="CCC"/>
    <x v="0"/>
    <m/>
  </r>
  <r>
    <s v="608400_2013"/>
    <n v="608400"/>
    <n v="2013"/>
    <s v="May"/>
    <s v="fykenet"/>
    <n v="7"/>
    <n v="177.8"/>
    <s v="NA"/>
    <s v="Expanded length"/>
    <s v="Florence"/>
    <s v="CCC"/>
    <x v="0"/>
    <m/>
  </r>
  <r>
    <s v="608400_2013"/>
    <n v="608400"/>
    <n v="2013"/>
    <s v="May"/>
    <s v="fykenet"/>
    <n v="7.1"/>
    <n v="180.34"/>
    <s v="NA"/>
    <s v="Expanded length"/>
    <s v="Florence"/>
    <s v="CCC"/>
    <x v="1"/>
    <m/>
  </r>
  <r>
    <s v="608400_2013"/>
    <n v="608400"/>
    <n v="2013"/>
    <s v="May"/>
    <s v="fykenet"/>
    <n v="7.2"/>
    <n v="182.88"/>
    <s v="NA"/>
    <s v="Expanded length"/>
    <s v="Florence"/>
    <s v="CCC"/>
    <x v="1"/>
    <m/>
  </r>
  <r>
    <s v="608400_2013"/>
    <n v="608400"/>
    <n v="2013"/>
    <s v="May"/>
    <s v="fykenet"/>
    <n v="7.3"/>
    <n v="185.42"/>
    <s v="U"/>
    <s v="Expanded length"/>
    <s v="Florence"/>
    <s v="CCC"/>
    <x v="1"/>
    <m/>
  </r>
  <r>
    <s v="608400_2013"/>
    <n v="608400"/>
    <n v="2013"/>
    <s v="May"/>
    <s v="fykenet"/>
    <n v="7.4"/>
    <n v="187.96"/>
    <s v="U"/>
    <s v="Expanded length"/>
    <s v="Florence"/>
    <s v="CCC"/>
    <x v="1"/>
    <m/>
  </r>
  <r>
    <s v="608400_2013"/>
    <n v="608400"/>
    <n v="2013"/>
    <s v="May"/>
    <s v="fykenet"/>
    <n v="7.5"/>
    <n v="190.5"/>
    <s v="U"/>
    <s v="Expanded length"/>
    <s v="Florence"/>
    <s v="CCC"/>
    <x v="1"/>
    <m/>
  </r>
  <r>
    <s v="608400_2013"/>
    <n v="608400"/>
    <n v="2013"/>
    <s v="May"/>
    <s v="fykenet"/>
    <n v="7.5"/>
    <n v="190.5"/>
    <s v="NA"/>
    <s v="Expanded length"/>
    <s v="Florence"/>
    <s v="CCC"/>
    <x v="1"/>
    <m/>
  </r>
  <r>
    <s v="608400_2013"/>
    <n v="608400"/>
    <n v="2013"/>
    <s v="May"/>
    <s v="fykenet"/>
    <n v="7.5"/>
    <n v="190.5"/>
    <s v="NA"/>
    <s v="Expanded length"/>
    <s v="Florence"/>
    <s v="CCC"/>
    <x v="1"/>
    <m/>
  </r>
  <r>
    <s v="608400_2013"/>
    <n v="608400"/>
    <n v="2013"/>
    <s v="May"/>
    <s v="fykenet"/>
    <n v="7.5"/>
    <n v="190.5"/>
    <s v="NA"/>
    <s v="Expanded length"/>
    <s v="Florence"/>
    <s v="CCC"/>
    <x v="1"/>
    <m/>
  </r>
  <r>
    <s v="608400_2013"/>
    <n v="608400"/>
    <n v="2013"/>
    <s v="May"/>
    <s v="fykenet"/>
    <n v="7.5"/>
    <n v="190.5"/>
    <s v="U"/>
    <s v="Expanded length"/>
    <s v="Florence"/>
    <s v="CCC"/>
    <x v="1"/>
    <m/>
  </r>
  <r>
    <s v="608400_2013"/>
    <n v="608400"/>
    <n v="2013"/>
    <s v="May"/>
    <s v="fykenet"/>
    <n v="7.7"/>
    <n v="195.58"/>
    <s v="U"/>
    <s v="Expanded length"/>
    <s v="Florence"/>
    <s v="CCC"/>
    <x v="1"/>
    <m/>
  </r>
  <r>
    <s v="608400_2013"/>
    <n v="608400"/>
    <n v="2013"/>
    <s v="May"/>
    <s v="fykenet"/>
    <n v="7.7"/>
    <n v="195.58"/>
    <s v="U"/>
    <s v="Expanded length"/>
    <s v="Florence"/>
    <s v="CCC"/>
    <x v="1"/>
    <m/>
  </r>
  <r>
    <s v="608400_2013"/>
    <n v="608400"/>
    <n v="2013"/>
    <s v="May"/>
    <s v="fykenet"/>
    <n v="7.7"/>
    <n v="195.58"/>
    <s v="U"/>
    <s v="Expanded length"/>
    <s v="Florence"/>
    <s v="CCC"/>
    <x v="1"/>
    <m/>
  </r>
  <r>
    <s v="608400_2013"/>
    <n v="608400"/>
    <n v="2013"/>
    <s v="May"/>
    <s v="fykenet"/>
    <n v="7.8"/>
    <n v="198.12"/>
    <s v="NA"/>
    <s v="Expanded length"/>
    <s v="Florence"/>
    <s v="CCC"/>
    <x v="1"/>
    <m/>
  </r>
  <r>
    <s v="608400_2013"/>
    <n v="608400"/>
    <n v="2013"/>
    <s v="May"/>
    <s v="fykenet"/>
    <n v="7.8"/>
    <n v="198.12"/>
    <s v="NA"/>
    <s v="Expanded length"/>
    <s v="Florence"/>
    <s v="CCC"/>
    <x v="1"/>
    <m/>
  </r>
  <r>
    <s v="608400_2013"/>
    <n v="608400"/>
    <n v="2013"/>
    <s v="May"/>
    <s v="fykenet"/>
    <n v="7.8"/>
    <n v="198.12"/>
    <s v="U"/>
    <s v="Expanded length"/>
    <s v="Florence"/>
    <s v="CCC"/>
    <x v="1"/>
    <m/>
  </r>
  <r>
    <s v="608400_2013"/>
    <n v="608400"/>
    <n v="2013"/>
    <s v="May"/>
    <s v="fykenet"/>
    <n v="7.8"/>
    <n v="198.12"/>
    <s v="U"/>
    <s v="Expanded length"/>
    <s v="Florence"/>
    <s v="CCC"/>
    <x v="1"/>
    <m/>
  </r>
  <r>
    <s v="608400_2013"/>
    <n v="608400"/>
    <n v="2013"/>
    <s v="May"/>
    <s v="fykenet"/>
    <n v="7.9"/>
    <n v="200.66"/>
    <s v="U"/>
    <s v="Expanded length"/>
    <s v="Florence"/>
    <s v="CCC"/>
    <x v="2"/>
    <m/>
  </r>
  <r>
    <s v="608400_2013"/>
    <n v="608400"/>
    <n v="2013"/>
    <s v="May"/>
    <s v="fykenet"/>
    <n v="8"/>
    <n v="203.2"/>
    <s v="U"/>
    <s v="Expanded length"/>
    <s v="Florence"/>
    <s v="CCC"/>
    <x v="2"/>
    <m/>
  </r>
  <r>
    <s v="608400_2013"/>
    <n v="608400"/>
    <n v="2013"/>
    <s v="May"/>
    <s v="fykenet"/>
    <n v="8"/>
    <n v="203.2"/>
    <s v="U"/>
    <s v="Expanded length"/>
    <s v="Florence"/>
    <s v="CCC"/>
    <x v="2"/>
    <m/>
  </r>
  <r>
    <s v="608400_2013"/>
    <n v="608400"/>
    <n v="2013"/>
    <s v="May"/>
    <s v="fykenet"/>
    <n v="8.1"/>
    <n v="205.74"/>
    <s v="NA"/>
    <s v="Expanded length"/>
    <s v="Florence"/>
    <s v="CCC"/>
    <x v="2"/>
    <m/>
  </r>
  <r>
    <s v="608400_2013"/>
    <n v="608400"/>
    <n v="2013"/>
    <s v="May"/>
    <s v="fykenet"/>
    <n v="8.1"/>
    <n v="205.74"/>
    <s v="U"/>
    <s v="Expanded length"/>
    <s v="Florence"/>
    <s v="CCC"/>
    <x v="2"/>
    <m/>
  </r>
  <r>
    <s v="608400_2013"/>
    <n v="608400"/>
    <n v="2013"/>
    <s v="May"/>
    <s v="fykenet"/>
    <n v="8.1999999999999993"/>
    <n v="208.28"/>
    <s v="U"/>
    <s v="Expanded length"/>
    <s v="Florence"/>
    <s v="CCC"/>
    <x v="2"/>
    <m/>
  </r>
  <r>
    <s v="608400_2013"/>
    <n v="608400"/>
    <n v="2013"/>
    <s v="May"/>
    <s v="fykenet"/>
    <n v="8.1999999999999993"/>
    <n v="208.28"/>
    <s v="U"/>
    <s v="Expanded length"/>
    <s v="Florence"/>
    <s v="CCC"/>
    <x v="2"/>
    <m/>
  </r>
  <r>
    <s v="608400_2013"/>
    <n v="608400"/>
    <n v="2013"/>
    <s v="May"/>
    <s v="fykenet"/>
    <n v="8.1999999999999993"/>
    <n v="208.28"/>
    <s v="U"/>
    <s v="Expanded length"/>
    <s v="Florence"/>
    <s v="CCC"/>
    <x v="2"/>
    <m/>
  </r>
  <r>
    <s v="608400_2013"/>
    <n v="608400"/>
    <n v="2013"/>
    <s v="May"/>
    <s v="fykenet"/>
    <n v="8.1999999999999993"/>
    <n v="208.28"/>
    <s v="U"/>
    <s v="Expanded length"/>
    <s v="Florence"/>
    <s v="CCC"/>
    <x v="2"/>
    <m/>
  </r>
  <r>
    <s v="608400_2013"/>
    <n v="608400"/>
    <n v="2013"/>
    <s v="May"/>
    <s v="fykenet"/>
    <n v="8.1999999999999993"/>
    <n v="208.28"/>
    <s v="U"/>
    <s v="Expanded length"/>
    <s v="Florence"/>
    <s v="CCC"/>
    <x v="2"/>
    <m/>
  </r>
  <r>
    <s v="608400_2013"/>
    <n v="608400"/>
    <n v="2013"/>
    <s v="May"/>
    <s v="fykenet"/>
    <n v="8.3000000000000007"/>
    <n v="210.82"/>
    <s v="U"/>
    <s v="Expanded length"/>
    <s v="Florence"/>
    <s v="CCC"/>
    <x v="2"/>
    <m/>
  </r>
  <r>
    <s v="608400_2013"/>
    <n v="608400"/>
    <n v="2013"/>
    <s v="May"/>
    <s v="fykenet"/>
    <n v="8.4"/>
    <n v="213.36"/>
    <s v="U"/>
    <s v="Expanded length"/>
    <s v="Florence"/>
    <s v="CCC"/>
    <x v="2"/>
    <m/>
  </r>
  <r>
    <s v="608400_2013"/>
    <n v="608400"/>
    <n v="2013"/>
    <s v="May"/>
    <s v="fykenet"/>
    <n v="8.4"/>
    <n v="213.36"/>
    <s v="U"/>
    <s v="Expanded length"/>
    <s v="Florence"/>
    <s v="CCC"/>
    <x v="2"/>
    <m/>
  </r>
  <r>
    <s v="608400_2013"/>
    <n v="608400"/>
    <n v="2013"/>
    <s v="May"/>
    <s v="fykenet"/>
    <n v="9.1"/>
    <n v="231.14"/>
    <s v="NA"/>
    <s v="Expanded length"/>
    <s v="Florence"/>
    <s v="CCC"/>
    <x v="3"/>
    <m/>
  </r>
  <r>
    <s v="608400_2013"/>
    <n v="608400"/>
    <n v="2013"/>
    <s v="May"/>
    <s v="fykenet"/>
    <n v="15.5"/>
    <n v="393.7"/>
    <s v="M"/>
    <s v="Expanded length"/>
    <s v="Florence"/>
    <s v="CCC"/>
    <x v="4"/>
    <m/>
  </r>
  <r>
    <s v="608400_2013"/>
    <n v="608400"/>
    <n v="2013"/>
    <s v="May"/>
    <s v="fykenet"/>
    <n v="15.6"/>
    <n v="396.24"/>
    <s v="NA"/>
    <s v="Expanded length"/>
    <s v="Florence"/>
    <s v="CCC"/>
    <x v="4"/>
    <m/>
  </r>
  <r>
    <s v="608400_2013"/>
    <n v="608400"/>
    <n v="2013"/>
    <s v="May"/>
    <s v="fykenet"/>
    <n v="16"/>
    <n v="406.4"/>
    <s v="M"/>
    <s v="Expanded length"/>
    <s v="Florence"/>
    <s v="CCC"/>
    <x v="5"/>
    <m/>
  </r>
  <r>
    <s v="608400_2013"/>
    <n v="608400"/>
    <n v="2013"/>
    <s v="May"/>
    <s v="fykenet"/>
    <n v="16.3"/>
    <n v="414.02"/>
    <s v="M"/>
    <s v="Expanded length"/>
    <s v="Florence"/>
    <s v="CCC"/>
    <x v="5"/>
    <m/>
  </r>
  <r>
    <s v="608400_2013"/>
    <n v="608400"/>
    <n v="2013"/>
    <s v="May"/>
    <s v="fykenet"/>
    <n v="16.7"/>
    <n v="424.18"/>
    <s v="M"/>
    <s v="Expanded length"/>
    <s v="Florence"/>
    <s v="CCC"/>
    <x v="6"/>
    <m/>
  </r>
  <r>
    <s v="608400_2013"/>
    <n v="608400"/>
    <n v="2013"/>
    <s v="May"/>
    <s v="fykenet"/>
    <n v="17.100000000000001"/>
    <n v="434.34"/>
    <s v="NA"/>
    <s v="Expanded length"/>
    <s v="Florence"/>
    <s v="CCC"/>
    <x v="6"/>
    <m/>
  </r>
  <r>
    <s v="608400_2013"/>
    <n v="608400"/>
    <n v="2013"/>
    <s v="May"/>
    <s v="fykenet"/>
    <n v="17.2"/>
    <n v="436.88"/>
    <s v="M"/>
    <s v="Expanded length"/>
    <s v="Florence"/>
    <s v="CCC"/>
    <x v="6"/>
    <m/>
  </r>
  <r>
    <s v="608400_2013"/>
    <n v="608400"/>
    <n v="2013"/>
    <s v="May"/>
    <s v="fykenet"/>
    <n v="17.3"/>
    <n v="439.42"/>
    <s v="M"/>
    <s v="Expanded length"/>
    <s v="Florence"/>
    <s v="CCC"/>
    <x v="6"/>
    <m/>
  </r>
  <r>
    <s v="608400_2013"/>
    <n v="608400"/>
    <n v="2013"/>
    <s v="May"/>
    <s v="fykenet"/>
    <n v="17.3"/>
    <n v="439.42"/>
    <s v="M"/>
    <s v="Expanded length"/>
    <s v="Florence"/>
    <s v="CCC"/>
    <x v="6"/>
    <m/>
  </r>
  <r>
    <s v="608400_2013"/>
    <n v="608400"/>
    <n v="2013"/>
    <s v="May"/>
    <s v="fykenet"/>
    <n v="17.399999999999999"/>
    <n v="441.96"/>
    <s v="F"/>
    <s v="Expanded length"/>
    <s v="Florence"/>
    <s v="CCC"/>
    <x v="7"/>
    <m/>
  </r>
  <r>
    <s v="608400_2013"/>
    <n v="608400"/>
    <n v="2013"/>
    <s v="May"/>
    <s v="fykenet"/>
    <n v="17.600000000000001"/>
    <n v="447.04"/>
    <s v="M"/>
    <s v="Expanded length"/>
    <s v="Florence"/>
    <s v="CCC"/>
    <x v="7"/>
    <m/>
  </r>
  <r>
    <s v="608400_2013"/>
    <n v="608400"/>
    <n v="2013"/>
    <s v="May"/>
    <s v="fykenet"/>
    <n v="17.600000000000001"/>
    <n v="447.04"/>
    <s v="F"/>
    <s v="Expanded length"/>
    <s v="Florence"/>
    <s v="CCC"/>
    <x v="7"/>
    <m/>
  </r>
  <r>
    <s v="608400_2013"/>
    <n v="608400"/>
    <n v="2013"/>
    <s v="May"/>
    <s v="fykenet"/>
    <n v="17.8"/>
    <n v="452.12"/>
    <s v="F"/>
    <s v="Expanded length"/>
    <s v="Florence"/>
    <s v="CCC"/>
    <x v="7"/>
    <m/>
  </r>
  <r>
    <s v="608400_2013"/>
    <n v="608400"/>
    <n v="2013"/>
    <s v="May"/>
    <s v="fykenet"/>
    <n v="17.8"/>
    <n v="452.12"/>
    <s v="F"/>
    <s v="Expanded length"/>
    <s v="Florence"/>
    <s v="CCC"/>
    <x v="7"/>
    <m/>
  </r>
  <r>
    <s v="608400_2013"/>
    <n v="608400"/>
    <n v="2013"/>
    <s v="May"/>
    <s v="fykenet"/>
    <n v="18"/>
    <n v="457.2"/>
    <s v="M"/>
    <s v="Expanded length"/>
    <s v="Florence"/>
    <s v="CCC"/>
    <x v="7"/>
    <m/>
  </r>
  <r>
    <s v="608400_2013"/>
    <n v="608400"/>
    <n v="2013"/>
    <s v="May"/>
    <s v="fykenet"/>
    <n v="18"/>
    <n v="457.2"/>
    <s v="M"/>
    <s v="Expanded length"/>
    <s v="Florence"/>
    <s v="CCC"/>
    <x v="7"/>
    <m/>
  </r>
  <r>
    <s v="608400_2013"/>
    <n v="608400"/>
    <n v="2013"/>
    <s v="May"/>
    <s v="fykenet"/>
    <n v="18.100000000000001"/>
    <n v="459.74"/>
    <s v="U"/>
    <s v="Expanded length"/>
    <s v="Florence"/>
    <s v="CCC"/>
    <x v="7"/>
    <m/>
  </r>
  <r>
    <s v="608400_2013"/>
    <n v="608400"/>
    <n v="2013"/>
    <s v="May"/>
    <s v="fykenet"/>
    <n v="18.399999999999999"/>
    <n v="467.36"/>
    <s v="M"/>
    <s v="Expanded length"/>
    <s v="Florence"/>
    <s v="CCC"/>
    <x v="8"/>
    <m/>
  </r>
  <r>
    <s v="608400_2013"/>
    <n v="608400"/>
    <n v="2013"/>
    <s v="May"/>
    <s v="fykenet"/>
    <n v="18.399999999999999"/>
    <n v="467.36"/>
    <s v="M"/>
    <s v="Expanded length"/>
    <s v="Florence"/>
    <s v="CCC"/>
    <x v="8"/>
    <m/>
  </r>
  <r>
    <s v="608400_2013"/>
    <n v="608400"/>
    <n v="2013"/>
    <s v="May"/>
    <s v="fykenet"/>
    <n v="18.399999999999999"/>
    <n v="467.36"/>
    <s v="M"/>
    <s v="Expanded length"/>
    <s v="Florence"/>
    <s v="CCC"/>
    <x v="8"/>
    <m/>
  </r>
  <r>
    <s v="608400_2013"/>
    <n v="608400"/>
    <n v="2013"/>
    <s v="May"/>
    <s v="fykenet"/>
    <n v="18.7"/>
    <n v="474.98"/>
    <s v="M"/>
    <s v="Expanded length"/>
    <s v="Florence"/>
    <s v="CCC"/>
    <x v="8"/>
    <m/>
  </r>
  <r>
    <s v="608400_2013"/>
    <n v="608400"/>
    <n v="2013"/>
    <s v="May"/>
    <s v="fykenet"/>
    <n v="18.8"/>
    <n v="477.52"/>
    <s v="M"/>
    <s v="Expanded length"/>
    <s v="Florence"/>
    <s v="CCC"/>
    <x v="8"/>
    <m/>
  </r>
  <r>
    <s v="608400_2013"/>
    <n v="608400"/>
    <n v="2013"/>
    <s v="May"/>
    <s v="fykenet"/>
    <n v="18.8"/>
    <n v="477.52"/>
    <s v="F"/>
    <s v="Expanded length"/>
    <s v="Florence"/>
    <s v="CCC"/>
    <x v="8"/>
    <m/>
  </r>
  <r>
    <s v="608400_2013"/>
    <n v="608400"/>
    <n v="2013"/>
    <s v="May"/>
    <s v="fykenet"/>
    <n v="19.100000000000001"/>
    <n v="485.14"/>
    <s v="M"/>
    <s v="Observed length"/>
    <s v="Florence"/>
    <s v="CCC"/>
    <x v="9"/>
    <m/>
  </r>
  <r>
    <s v="608400_2013"/>
    <n v="608400"/>
    <n v="2013"/>
    <s v="May"/>
    <s v="fykenet"/>
    <n v="19.100000000000001"/>
    <n v="485.14"/>
    <s v="M"/>
    <s v="Observed length"/>
    <s v="Florence"/>
    <s v="CCC"/>
    <x v="9"/>
    <m/>
  </r>
  <r>
    <s v="608400_2013"/>
    <n v="608400"/>
    <n v="2013"/>
    <s v="May"/>
    <s v="fykenet"/>
    <n v="19.2"/>
    <n v="487.68"/>
    <s v="M"/>
    <s v="Observed length"/>
    <s v="Florence"/>
    <s v="CCC"/>
    <x v="9"/>
    <m/>
  </r>
  <r>
    <s v="608400_2013"/>
    <n v="608400"/>
    <n v="2013"/>
    <s v="May"/>
    <s v="fykenet"/>
    <n v="19.2"/>
    <n v="487.68"/>
    <s v="F"/>
    <s v="Expanded length"/>
    <s v="Florence"/>
    <s v="CCC"/>
    <x v="9"/>
    <m/>
  </r>
  <r>
    <s v="608400_2013"/>
    <n v="608400"/>
    <n v="2013"/>
    <s v="May"/>
    <s v="fykenet"/>
    <n v="19.2"/>
    <n v="487.68"/>
    <s v="M"/>
    <s v="Expanded length"/>
    <s v="Florence"/>
    <s v="CCC"/>
    <x v="9"/>
    <m/>
  </r>
  <r>
    <s v="608400_2013"/>
    <n v="608400"/>
    <n v="2013"/>
    <s v="May"/>
    <s v="fykenet"/>
    <n v="19.3"/>
    <n v="490.22"/>
    <s v="F"/>
    <s v="Expanded length"/>
    <s v="Florence"/>
    <s v="CCC"/>
    <x v="9"/>
    <m/>
  </r>
  <r>
    <s v="608400_2013"/>
    <n v="608400"/>
    <n v="2013"/>
    <s v="May"/>
    <s v="fykenet"/>
    <n v="19.3"/>
    <n v="490.22"/>
    <s v="M"/>
    <s v="Expanded length"/>
    <s v="Florence"/>
    <s v="CCC"/>
    <x v="9"/>
    <m/>
  </r>
  <r>
    <s v="608400_2013"/>
    <n v="608400"/>
    <n v="2013"/>
    <s v="May"/>
    <s v="fykenet"/>
    <n v="19.3"/>
    <n v="490.22"/>
    <s v="M"/>
    <s v="Expanded length"/>
    <s v="Florence"/>
    <s v="CCC"/>
    <x v="9"/>
    <m/>
  </r>
  <r>
    <s v="608400_2013"/>
    <n v="608400"/>
    <n v="2013"/>
    <s v="May"/>
    <s v="fykenet"/>
    <n v="19.399999999999999"/>
    <n v="492.76"/>
    <s v="F"/>
    <s v="Expanded length"/>
    <s v="Florence"/>
    <s v="CCC"/>
    <x v="9"/>
    <m/>
  </r>
  <r>
    <s v="608400_2013"/>
    <n v="608400"/>
    <n v="2013"/>
    <s v="May"/>
    <s v="fykenet"/>
    <n v="19.399999999999999"/>
    <n v="492.76"/>
    <s v="M"/>
    <s v="Expanded length"/>
    <s v="Florence"/>
    <s v="CCC"/>
    <x v="9"/>
    <m/>
  </r>
  <r>
    <s v="608400_2013"/>
    <n v="608400"/>
    <n v="2013"/>
    <s v="May"/>
    <s v="fykenet"/>
    <n v="19.5"/>
    <n v="495.3"/>
    <s v="F"/>
    <s v="Expanded length"/>
    <s v="Florence"/>
    <s v="CCC"/>
    <x v="9"/>
    <m/>
  </r>
  <r>
    <s v="608400_2013"/>
    <n v="608400"/>
    <n v="2013"/>
    <s v="May"/>
    <s v="fykenet"/>
    <n v="19.5"/>
    <n v="495.3"/>
    <s v="M"/>
    <s v="Expanded length"/>
    <s v="Florence"/>
    <s v="CCC"/>
    <x v="9"/>
    <m/>
  </r>
  <r>
    <s v="608400_2013"/>
    <n v="608400"/>
    <n v="2013"/>
    <s v="May"/>
    <s v="fykenet"/>
    <n v="19.600000000000001"/>
    <n v="497.84"/>
    <s v="NA"/>
    <s v="Expanded length"/>
    <s v="Florence"/>
    <s v="CCC"/>
    <x v="9"/>
    <m/>
  </r>
  <r>
    <s v="608400_2013"/>
    <n v="608400"/>
    <n v="2013"/>
    <s v="May"/>
    <s v="fykenet"/>
    <n v="19.7"/>
    <n v="500.38"/>
    <s v="M"/>
    <s v="Expanded length"/>
    <s v="Florence"/>
    <s v="CCC"/>
    <x v="10"/>
    <m/>
  </r>
  <r>
    <s v="608400_2013"/>
    <n v="608400"/>
    <n v="2013"/>
    <s v="May"/>
    <s v="fykenet"/>
    <n v="20.2"/>
    <n v="513.08000000000004"/>
    <s v="F"/>
    <s v="Expanded length"/>
    <s v="Florence"/>
    <s v="CCC"/>
    <x v="10"/>
    <m/>
  </r>
  <r>
    <s v="608400_2013"/>
    <n v="608400"/>
    <n v="2013"/>
    <s v="May"/>
    <s v="fykenet"/>
    <n v="20.3"/>
    <n v="515.62"/>
    <s v="F"/>
    <s v="Expanded length"/>
    <s v="Florence"/>
    <s v="CCC"/>
    <x v="10"/>
    <m/>
  </r>
  <r>
    <s v="608400_2013"/>
    <n v="608400"/>
    <n v="2013"/>
    <s v="May"/>
    <s v="fykenet"/>
    <n v="20.399999999999999"/>
    <n v="518.16"/>
    <s v="M"/>
    <s v="Expanded length"/>
    <s v="Florence"/>
    <s v="CCC"/>
    <x v="10"/>
    <m/>
  </r>
  <r>
    <s v="608400_2013"/>
    <n v="608400"/>
    <n v="2013"/>
    <s v="May"/>
    <s v="fykenet"/>
    <n v="20.5"/>
    <n v="520.70000000000005"/>
    <s v="U"/>
    <s v="Expanded length"/>
    <s v="Florence"/>
    <s v="CCC"/>
    <x v="11"/>
    <m/>
  </r>
  <r>
    <s v="608400_2013"/>
    <n v="608400"/>
    <n v="2013"/>
    <s v="May"/>
    <s v="fykenet"/>
    <n v="20.7"/>
    <n v="525.78"/>
    <s v="M"/>
    <s v="Expanded length"/>
    <s v="Florence"/>
    <s v="CCC"/>
    <x v="11"/>
    <m/>
  </r>
  <r>
    <s v="608400_2013"/>
    <n v="608400"/>
    <n v="2013"/>
    <s v="May"/>
    <s v="fykenet"/>
    <n v="20.7"/>
    <n v="525.78"/>
    <s v="F"/>
    <s v="Expanded length"/>
    <s v="Florence"/>
    <s v="CCC"/>
    <x v="11"/>
    <m/>
  </r>
  <r>
    <s v="608400_2013"/>
    <n v="608400"/>
    <n v="2013"/>
    <s v="May"/>
    <s v="fykenet"/>
    <n v="20.8"/>
    <n v="528.32000000000005"/>
    <s v="F"/>
    <s v="Expanded length"/>
    <s v="Florence"/>
    <s v="CCC"/>
    <x v="11"/>
    <m/>
  </r>
  <r>
    <s v="608400_2013"/>
    <n v="608400"/>
    <n v="2013"/>
    <s v="May"/>
    <s v="fykenet"/>
    <n v="20.9"/>
    <n v="530.86"/>
    <s v="F"/>
    <s v="Observed length"/>
    <s v="Florence"/>
    <s v="CCC"/>
    <x v="11"/>
    <m/>
  </r>
  <r>
    <s v="608400_2013"/>
    <n v="608400"/>
    <n v="2013"/>
    <s v="May"/>
    <s v="fykenet"/>
    <n v="20.9"/>
    <n v="530.86"/>
    <s v="F"/>
    <s v="Expanded length"/>
    <s v="Florence"/>
    <s v="CCC"/>
    <x v="11"/>
    <m/>
  </r>
  <r>
    <s v="608400_2013"/>
    <n v="608400"/>
    <n v="2013"/>
    <s v="May"/>
    <s v="fykenet"/>
    <n v="20.9"/>
    <n v="530.86"/>
    <s v="F"/>
    <s v="Expanded length"/>
    <s v="Florence"/>
    <s v="CCC"/>
    <x v="11"/>
    <m/>
  </r>
  <r>
    <s v="608400_2013"/>
    <n v="608400"/>
    <n v="2013"/>
    <s v="May"/>
    <s v="fykenet"/>
    <n v="21.7"/>
    <n v="551.17999999999995"/>
    <s v="F"/>
    <s v="Expanded length"/>
    <s v="Florence"/>
    <s v="CCC"/>
    <x v="12"/>
    <m/>
  </r>
  <r>
    <s v="608400_2013"/>
    <n v="608400"/>
    <n v="2013"/>
    <s v="May"/>
    <s v="fykenet"/>
    <n v="21.9"/>
    <n v="556.26"/>
    <s v="F"/>
    <s v="Expanded length"/>
    <s v="Florence"/>
    <s v="CCC"/>
    <x v="12"/>
    <m/>
  </r>
  <r>
    <s v="608400_2013"/>
    <n v="608400"/>
    <n v="2013"/>
    <s v="May"/>
    <s v="fykenet"/>
    <n v="22"/>
    <n v="558.79999999999995"/>
    <s v="M"/>
    <s v="Expanded length"/>
    <s v="Florence"/>
    <s v="CCC"/>
    <x v="12"/>
    <m/>
  </r>
  <r>
    <s v="608400_2013"/>
    <n v="608400"/>
    <n v="2013"/>
    <s v="May"/>
    <s v="fykenet"/>
    <n v="22.1"/>
    <n v="561.34"/>
    <s v="F"/>
    <s v="Observed length"/>
    <s v="Florence"/>
    <s v="CCC"/>
    <x v="13"/>
    <m/>
  </r>
  <r>
    <s v="608400_2013"/>
    <n v="608400"/>
    <n v="2013"/>
    <s v="May"/>
    <s v="fykenet"/>
    <n v="22.1"/>
    <n v="561.34"/>
    <s v="F"/>
    <s v="Observed length"/>
    <s v="Florence"/>
    <s v="CCC"/>
    <x v="13"/>
    <m/>
  </r>
  <r>
    <s v="608400_2013"/>
    <n v="608400"/>
    <n v="2013"/>
    <s v="May"/>
    <s v="fykenet"/>
    <n v="22.2"/>
    <n v="563.88"/>
    <s v="F"/>
    <s v="Expanded length"/>
    <s v="Florence"/>
    <s v="CCC"/>
    <x v="13"/>
    <m/>
  </r>
  <r>
    <s v="608400_2013"/>
    <n v="608400"/>
    <n v="2013"/>
    <s v="May"/>
    <s v="fykenet"/>
    <n v="22.4"/>
    <n v="568.96"/>
    <s v="F"/>
    <s v="Expanded length"/>
    <s v="Florence"/>
    <s v="CCC"/>
    <x v="13"/>
    <m/>
  </r>
  <r>
    <s v="608400_2013"/>
    <n v="608400"/>
    <n v="2013"/>
    <s v="May"/>
    <s v="fykenet"/>
    <n v="22.4"/>
    <n v="568.96"/>
    <s v="F"/>
    <s v="Expanded length"/>
    <s v="Florence"/>
    <s v="CCC"/>
    <x v="13"/>
    <m/>
  </r>
  <r>
    <s v="608400_2013"/>
    <n v="608400"/>
    <n v="2013"/>
    <s v="May"/>
    <s v="fykenet"/>
    <n v="22.4"/>
    <n v="568.96"/>
    <s v="F"/>
    <s v="Expanded length"/>
    <s v="Florence"/>
    <s v="CCC"/>
    <x v="13"/>
    <m/>
  </r>
  <r>
    <s v="608400_2013"/>
    <n v="608400"/>
    <n v="2013"/>
    <s v="May"/>
    <s v="fykenet"/>
    <n v="24.5"/>
    <n v="622.29999999999995"/>
    <s v="F"/>
    <s v="Expanded length"/>
    <s v="Florence"/>
    <s v="CCC"/>
    <x v="14"/>
    <m/>
  </r>
  <r>
    <s v="608400_2013"/>
    <n v="608400"/>
    <n v="2013"/>
    <s v="May"/>
    <s v="fykenet"/>
    <n v="24.6"/>
    <n v="624.84"/>
    <s v="F"/>
    <s v="Expanded length"/>
    <s v="Florence"/>
    <s v="CCC"/>
    <x v="14"/>
    <m/>
  </r>
  <r>
    <s v="608400_2013"/>
    <n v="608400"/>
    <n v="2013"/>
    <s v="May"/>
    <s v="fykenet"/>
    <n v="24.7"/>
    <n v="627.38"/>
    <s v="F"/>
    <s v="Expanded length"/>
    <s v="Florence"/>
    <s v="CCC"/>
    <x v="14"/>
    <m/>
  </r>
  <r>
    <s v="608400_2013"/>
    <n v="608400"/>
    <n v="2013"/>
    <s v="May"/>
    <s v="fykenet"/>
    <n v="26.5"/>
    <n v="673.1"/>
    <s v="U"/>
    <s v="Expanded length"/>
    <s v="Florence"/>
    <s v="CCC"/>
    <x v="1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3">
  <r>
    <s v="608400_2013"/>
    <n v="608400"/>
    <n v="2013"/>
    <s v="May"/>
    <s v="fykenet"/>
    <n v="7"/>
    <n v="177.8"/>
    <s v="U"/>
    <s v="Expanded length"/>
    <s v="Florence"/>
    <s v="CCC"/>
    <n v="160"/>
    <x v="0"/>
    <n v="61.381653194625514"/>
  </r>
  <r>
    <s v="608400_2013"/>
    <n v="608400"/>
    <n v="2013"/>
    <s v="May"/>
    <s v="fykenet"/>
    <n v="7"/>
    <n v="177.8"/>
    <s v="U"/>
    <s v="Expanded length"/>
    <s v="Florence"/>
    <s v="CCC"/>
    <n v="160"/>
    <x v="0"/>
    <n v="61.381653194625514"/>
  </r>
  <r>
    <s v="608400_2013"/>
    <n v="608400"/>
    <n v="2013"/>
    <s v="May"/>
    <s v="fykenet"/>
    <n v="7"/>
    <n v="177.8"/>
    <s v="NA"/>
    <s v="Expanded length"/>
    <s v="Florence"/>
    <s v="CCC"/>
    <n v="160"/>
    <x v="0"/>
    <n v="61.381653194625514"/>
  </r>
  <r>
    <s v="608400_2013"/>
    <n v="608400"/>
    <n v="2013"/>
    <s v="May"/>
    <s v="fykenet"/>
    <n v="7.1"/>
    <n v="180.34"/>
    <s v="NA"/>
    <s v="Expanded length"/>
    <s v="Florence"/>
    <s v="CCC"/>
    <n v="180"/>
    <x v="0"/>
    <n v="63.931370470146739"/>
  </r>
  <r>
    <s v="608400_2013"/>
    <n v="608400"/>
    <n v="2013"/>
    <s v="May"/>
    <s v="fykenet"/>
    <n v="7.2"/>
    <n v="182.88"/>
    <s v="NA"/>
    <s v="Expanded length"/>
    <s v="Florence"/>
    <s v="CCC"/>
    <n v="180"/>
    <x v="0"/>
    <n v="66.54910674726726"/>
  </r>
  <r>
    <s v="608400_2013"/>
    <n v="608400"/>
    <n v="2013"/>
    <s v="May"/>
    <s v="fykenet"/>
    <n v="7.3"/>
    <n v="185.42"/>
    <s v="U"/>
    <s v="Expanded length"/>
    <s v="Florence"/>
    <s v="CCC"/>
    <n v="180"/>
    <x v="0"/>
    <n v="69.23569401549139"/>
  </r>
  <r>
    <s v="608400_2013"/>
    <n v="608400"/>
    <n v="2013"/>
    <s v="May"/>
    <s v="fykenet"/>
    <n v="7.4"/>
    <n v="187.96"/>
    <s v="U"/>
    <s v="Expanded length"/>
    <s v="Florence"/>
    <s v="CCC"/>
    <n v="180"/>
    <x v="0"/>
    <n v="71.991962754656939"/>
  </r>
  <r>
    <s v="608400_2013"/>
    <n v="608400"/>
    <n v="2013"/>
    <s v="May"/>
    <s v="fykenet"/>
    <n v="7.5"/>
    <n v="190.5"/>
    <s v="U"/>
    <s v="Expanded length"/>
    <s v="Florence"/>
    <s v="CCC"/>
    <n v="180"/>
    <x v="0"/>
    <n v="74.818741958302368"/>
  </r>
  <r>
    <s v="608400_2013"/>
    <n v="608400"/>
    <n v="2013"/>
    <s v="May"/>
    <s v="fykenet"/>
    <n v="7.5"/>
    <n v="190.5"/>
    <s v="NA"/>
    <s v="Expanded length"/>
    <s v="Florence"/>
    <s v="CCC"/>
    <n v="180"/>
    <x v="0"/>
    <n v="74.818741958302368"/>
  </r>
  <r>
    <s v="608400_2013"/>
    <n v="608400"/>
    <n v="2013"/>
    <s v="May"/>
    <s v="fykenet"/>
    <n v="7.5"/>
    <n v="190.5"/>
    <s v="NA"/>
    <s v="Expanded length"/>
    <s v="Florence"/>
    <s v="CCC"/>
    <n v="180"/>
    <x v="0"/>
    <n v="74.818741958302368"/>
  </r>
  <r>
    <s v="608400_2013"/>
    <n v="608400"/>
    <n v="2013"/>
    <s v="May"/>
    <s v="fykenet"/>
    <n v="7.5"/>
    <n v="190.5"/>
    <s v="NA"/>
    <s v="Expanded length"/>
    <s v="Florence"/>
    <s v="CCC"/>
    <n v="180"/>
    <x v="0"/>
    <n v="74.818741958302368"/>
  </r>
  <r>
    <s v="608400_2013"/>
    <n v="608400"/>
    <n v="2013"/>
    <s v="May"/>
    <s v="fykenet"/>
    <n v="7.5"/>
    <n v="190.5"/>
    <s v="U"/>
    <s v="Expanded length"/>
    <s v="Florence"/>
    <s v="CCC"/>
    <n v="180"/>
    <x v="0"/>
    <n v="74.818741958302368"/>
  </r>
  <r>
    <s v="608400_2013"/>
    <n v="608400"/>
    <n v="2013"/>
    <s v="May"/>
    <s v="fykenet"/>
    <n v="7.7"/>
    <n v="195.58"/>
    <s v="U"/>
    <s v="Expanded length"/>
    <s v="Florence"/>
    <s v="CCC"/>
    <n v="180"/>
    <x v="0"/>
    <n v="80.687140437208711"/>
  </r>
  <r>
    <s v="608400_2013"/>
    <n v="608400"/>
    <n v="2013"/>
    <s v="May"/>
    <s v="fykenet"/>
    <n v="7.7"/>
    <n v="195.58"/>
    <s v="U"/>
    <s v="Expanded length"/>
    <s v="Florence"/>
    <s v="CCC"/>
    <n v="180"/>
    <x v="0"/>
    <n v="80.687140437208711"/>
  </r>
  <r>
    <s v="608400_2013"/>
    <n v="608400"/>
    <n v="2013"/>
    <s v="May"/>
    <s v="fykenet"/>
    <n v="7.7"/>
    <n v="195.58"/>
    <s v="U"/>
    <s v="Expanded length"/>
    <s v="Florence"/>
    <s v="CCC"/>
    <n v="180"/>
    <x v="0"/>
    <n v="80.687140437208711"/>
  </r>
  <r>
    <s v="608400_2013"/>
    <n v="608400"/>
    <n v="2013"/>
    <s v="May"/>
    <s v="fykenet"/>
    <n v="7.8"/>
    <n v="198.12"/>
    <s v="NA"/>
    <s v="Expanded length"/>
    <s v="Florence"/>
    <s v="CCC"/>
    <n v="180"/>
    <x v="0"/>
    <n v="83.730410469100505"/>
  </r>
  <r>
    <s v="608400_2013"/>
    <n v="608400"/>
    <n v="2013"/>
    <s v="May"/>
    <s v="fykenet"/>
    <n v="7.8"/>
    <n v="198.12"/>
    <s v="NA"/>
    <s v="Expanded length"/>
    <s v="Florence"/>
    <s v="CCC"/>
    <n v="180"/>
    <x v="0"/>
    <n v="83.730410469100505"/>
  </r>
  <r>
    <s v="608400_2013"/>
    <n v="608400"/>
    <n v="2013"/>
    <s v="May"/>
    <s v="fykenet"/>
    <n v="7.8"/>
    <n v="198.12"/>
    <s v="U"/>
    <s v="Expanded length"/>
    <s v="Florence"/>
    <s v="CCC"/>
    <n v="180"/>
    <x v="0"/>
    <n v="83.730410469100505"/>
  </r>
  <r>
    <s v="608400_2013"/>
    <n v="608400"/>
    <n v="2013"/>
    <s v="May"/>
    <s v="fykenet"/>
    <n v="7.8"/>
    <n v="198.12"/>
    <s v="U"/>
    <s v="Expanded length"/>
    <s v="Florence"/>
    <s v="CCC"/>
    <n v="180"/>
    <x v="0"/>
    <n v="83.730410469100505"/>
  </r>
  <r>
    <s v="608400_2013"/>
    <n v="608400"/>
    <n v="2013"/>
    <s v="May"/>
    <s v="fykenet"/>
    <n v="7.9"/>
    <n v="200.66"/>
    <s v="U"/>
    <s v="Expanded length"/>
    <s v="Florence"/>
    <s v="CCC"/>
    <n v="200"/>
    <x v="0"/>
    <n v="86.847492521004867"/>
  </r>
  <r>
    <s v="608400_2013"/>
    <n v="608400"/>
    <n v="2013"/>
    <s v="May"/>
    <s v="fykenet"/>
    <n v="8"/>
    <n v="203.2"/>
    <s v="U"/>
    <s v="Expanded length"/>
    <s v="Florence"/>
    <s v="CCC"/>
    <n v="200"/>
    <x v="0"/>
    <n v="90.039208482878422"/>
  </r>
  <r>
    <s v="608400_2013"/>
    <n v="608400"/>
    <n v="2013"/>
    <s v="May"/>
    <s v="fykenet"/>
    <n v="8"/>
    <n v="203.2"/>
    <s v="U"/>
    <s v="Expanded length"/>
    <s v="Florence"/>
    <s v="CCC"/>
    <n v="200"/>
    <x v="0"/>
    <n v="90.039208482878422"/>
  </r>
  <r>
    <s v="608400_2013"/>
    <n v="608400"/>
    <n v="2013"/>
    <s v="May"/>
    <s v="fykenet"/>
    <n v="8.1"/>
    <n v="205.74"/>
    <s v="NA"/>
    <s v="Expanded length"/>
    <s v="Florence"/>
    <s v="CCC"/>
    <n v="200"/>
    <x v="0"/>
    <n v="93.306378885387389"/>
  </r>
  <r>
    <s v="608400_2013"/>
    <n v="608400"/>
    <n v="2013"/>
    <s v="May"/>
    <s v="fykenet"/>
    <n v="8.1"/>
    <n v="205.74"/>
    <s v="U"/>
    <s v="Expanded length"/>
    <s v="Florence"/>
    <s v="CCC"/>
    <n v="200"/>
    <x v="0"/>
    <n v="93.306378885387389"/>
  </r>
  <r>
    <s v="608400_2013"/>
    <n v="608400"/>
    <n v="2013"/>
    <s v="May"/>
    <s v="fykenet"/>
    <n v="8.1999999999999993"/>
    <n v="208.28"/>
    <s v="U"/>
    <s v="Expanded length"/>
    <s v="Florence"/>
    <s v="CCC"/>
    <n v="200"/>
    <x v="0"/>
    <n v="96.649822919108004"/>
  </r>
  <r>
    <s v="608400_2013"/>
    <n v="608400"/>
    <n v="2013"/>
    <s v="May"/>
    <s v="fykenet"/>
    <n v="8.1999999999999993"/>
    <n v="208.28"/>
    <s v="U"/>
    <s v="Expanded length"/>
    <s v="Florence"/>
    <s v="CCC"/>
    <n v="200"/>
    <x v="0"/>
    <n v="96.649822919108004"/>
  </r>
  <r>
    <s v="608400_2013"/>
    <n v="608400"/>
    <n v="2013"/>
    <s v="May"/>
    <s v="fykenet"/>
    <n v="8.1999999999999993"/>
    <n v="208.28"/>
    <s v="U"/>
    <s v="Expanded length"/>
    <s v="Florence"/>
    <s v="CCC"/>
    <n v="200"/>
    <x v="0"/>
    <n v="96.649822919108004"/>
  </r>
  <r>
    <s v="608400_2013"/>
    <n v="608400"/>
    <n v="2013"/>
    <s v="May"/>
    <s v="fykenet"/>
    <n v="8.1999999999999993"/>
    <n v="208.28"/>
    <s v="U"/>
    <s v="Expanded length"/>
    <s v="Florence"/>
    <s v="CCC"/>
    <n v="200"/>
    <x v="0"/>
    <n v="96.649822919108004"/>
  </r>
  <r>
    <s v="608400_2013"/>
    <n v="608400"/>
    <n v="2013"/>
    <s v="May"/>
    <s v="fykenet"/>
    <n v="8.1999999999999993"/>
    <n v="208.28"/>
    <s v="U"/>
    <s v="Expanded length"/>
    <s v="Florence"/>
    <s v="CCC"/>
    <n v="200"/>
    <x v="0"/>
    <n v="96.649822919108004"/>
  </r>
  <r>
    <s v="608400_2013"/>
    <n v="608400"/>
    <n v="2013"/>
    <s v="May"/>
    <s v="fykenet"/>
    <n v="8.3000000000000007"/>
    <n v="210.82"/>
    <s v="U"/>
    <s v="Expanded length"/>
    <s v="Florence"/>
    <s v="CCC"/>
    <n v="200"/>
    <x v="0"/>
    <n v="100.07035845322102"/>
  </r>
  <r>
    <s v="608400_2013"/>
    <n v="608400"/>
    <n v="2013"/>
    <s v="May"/>
    <s v="fykenet"/>
    <n v="8.4"/>
    <n v="213.36"/>
    <s v="U"/>
    <s v="Expanded length"/>
    <s v="Florence"/>
    <s v="CCC"/>
    <n v="200"/>
    <x v="0"/>
    <n v="103.56880205372038"/>
  </r>
  <r>
    <s v="608400_2013"/>
    <n v="608400"/>
    <n v="2013"/>
    <s v="May"/>
    <s v="fykenet"/>
    <n v="8.4"/>
    <n v="213.36"/>
    <s v="U"/>
    <s v="Expanded length"/>
    <s v="Florence"/>
    <s v="CCC"/>
    <n v="200"/>
    <x v="0"/>
    <n v="103.56880205372038"/>
  </r>
  <r>
    <s v="608400_2013"/>
    <n v="608400"/>
    <n v="2013"/>
    <s v="May"/>
    <s v="fykenet"/>
    <n v="9.1"/>
    <n v="231.14"/>
    <s v="NA"/>
    <s v="Expanded length"/>
    <s v="Florence"/>
    <s v="CCC"/>
    <n v="220"/>
    <x v="0"/>
    <n v="130.30765898457523"/>
  </r>
  <r>
    <s v="608400_2013"/>
    <n v="608400"/>
    <n v="2013"/>
    <s v="May"/>
    <s v="fykenet"/>
    <n v="15.5"/>
    <n v="393.7"/>
    <s v="M"/>
    <s v="Expanded length"/>
    <s v="Florence"/>
    <s v="CCC"/>
    <n v="380"/>
    <x v="1"/>
    <n v="600.61812032623584"/>
  </r>
  <r>
    <s v="608400_2013"/>
    <n v="608400"/>
    <n v="2013"/>
    <s v="May"/>
    <s v="fykenet"/>
    <n v="15.6"/>
    <n v="396.24"/>
    <s v="NA"/>
    <s v="Expanded length"/>
    <s v="Florence"/>
    <s v="CCC"/>
    <n v="380"/>
    <x v="1"/>
    <n v="611.80348228281764"/>
  </r>
  <r>
    <s v="608400_2013"/>
    <n v="608400"/>
    <n v="2013"/>
    <s v="May"/>
    <s v="fykenet"/>
    <n v="16"/>
    <n v="406.4"/>
    <s v="M"/>
    <s v="Expanded length"/>
    <s v="Florence"/>
    <s v="CCC"/>
    <n v="400"/>
    <x v="2"/>
    <n v="657.90076727430505"/>
  </r>
  <r>
    <s v="608400_2013"/>
    <n v="608400"/>
    <n v="2013"/>
    <s v="May"/>
    <s v="fykenet"/>
    <n v="16.3"/>
    <n v="414.02"/>
    <s v="M"/>
    <s v="Expanded length"/>
    <s v="Florence"/>
    <s v="CCC"/>
    <n v="400"/>
    <x v="3"/>
    <n v="693.91835290992083"/>
  </r>
  <r>
    <s v="608400_2013"/>
    <n v="608400"/>
    <n v="2013"/>
    <s v="May"/>
    <s v="fykenet"/>
    <n v="16.7"/>
    <n v="424.18"/>
    <s v="M"/>
    <s v="Expanded length"/>
    <s v="Florence"/>
    <s v="CCC"/>
    <n v="420"/>
    <x v="4"/>
    <n v="743.90635575077226"/>
  </r>
  <r>
    <s v="608400_2013"/>
    <n v="608400"/>
    <n v="2013"/>
    <s v="May"/>
    <s v="fykenet"/>
    <n v="17.100000000000001"/>
    <n v="434.34"/>
    <s v="NA"/>
    <s v="Expanded length"/>
    <s v="Florence"/>
    <s v="CCC"/>
    <n v="420"/>
    <x v="4"/>
    <n v="796.1833106768853"/>
  </r>
  <r>
    <s v="608400_2013"/>
    <n v="608400"/>
    <n v="2013"/>
    <s v="May"/>
    <s v="fykenet"/>
    <n v="17.2"/>
    <n v="436.88"/>
    <s v="M"/>
    <s v="Expanded length"/>
    <s v="Florence"/>
    <s v="CCC"/>
    <n v="420"/>
    <x v="5"/>
    <n v="809.61577754414475"/>
  </r>
  <r>
    <s v="608400_2013"/>
    <n v="608400"/>
    <n v="2013"/>
    <s v="May"/>
    <s v="fykenet"/>
    <n v="17.3"/>
    <n v="439.42"/>
    <s v="M"/>
    <s v="Expanded length"/>
    <s v="Florence"/>
    <s v="CCC"/>
    <n v="420"/>
    <x v="4"/>
    <n v="823.19502062575532"/>
  </r>
  <r>
    <s v="608400_2013"/>
    <n v="608400"/>
    <n v="2013"/>
    <s v="May"/>
    <s v="fykenet"/>
    <n v="17.3"/>
    <n v="439.42"/>
    <s v="M"/>
    <s v="Expanded length"/>
    <s v="Florence"/>
    <s v="CCC"/>
    <n v="420"/>
    <x v="5"/>
    <n v="823.19502062575532"/>
  </r>
  <r>
    <s v="608400_2013"/>
    <n v="608400"/>
    <n v="2013"/>
    <s v="May"/>
    <s v="fykenet"/>
    <n v="17.399999999999999"/>
    <n v="441.96"/>
    <s v="F"/>
    <s v="Expanded length"/>
    <s v="Florence"/>
    <s v="CCC"/>
    <n v="440"/>
    <x v="2"/>
    <n v="836.92178141097725"/>
  </r>
  <r>
    <s v="608400_2013"/>
    <n v="608400"/>
    <n v="2013"/>
    <s v="May"/>
    <s v="fykenet"/>
    <n v="17.600000000000001"/>
    <n v="447.04"/>
    <s v="M"/>
    <s v="Expanded length"/>
    <s v="Florence"/>
    <s v="CCC"/>
    <n v="440"/>
    <x v="2"/>
    <n v="864.82081925185548"/>
  </r>
  <r>
    <s v="608400_2013"/>
    <n v="608400"/>
    <n v="2013"/>
    <s v="May"/>
    <s v="fykenet"/>
    <n v="17.600000000000001"/>
    <n v="447.04"/>
    <s v="F"/>
    <s v="Expanded length"/>
    <s v="Florence"/>
    <s v="CCC"/>
    <n v="440"/>
    <x v="6"/>
    <n v="864.82081925185548"/>
  </r>
  <r>
    <s v="608400_2013"/>
    <n v="608400"/>
    <n v="2013"/>
    <s v="May"/>
    <s v="fykenet"/>
    <n v="17.8"/>
    <n v="452.12"/>
    <s v="F"/>
    <s v="Expanded length"/>
    <s v="Florence"/>
    <s v="CCC"/>
    <n v="440"/>
    <x v="2"/>
    <n v="893.31881184165479"/>
  </r>
  <r>
    <s v="608400_2013"/>
    <n v="608400"/>
    <n v="2013"/>
    <s v="May"/>
    <s v="fykenet"/>
    <n v="17.8"/>
    <n v="452.12"/>
    <s v="F"/>
    <s v="Expanded length"/>
    <s v="Florence"/>
    <s v="CCC"/>
    <n v="440"/>
    <x v="6"/>
    <n v="893.31881184165479"/>
  </r>
  <r>
    <s v="608400_2013"/>
    <n v="608400"/>
    <n v="2013"/>
    <s v="May"/>
    <s v="fykenet"/>
    <n v="18"/>
    <n v="457.2"/>
    <s v="M"/>
    <s v="Expanded length"/>
    <s v="Florence"/>
    <s v="CCC"/>
    <n v="440"/>
    <x v="4"/>
    <n v="922.42167116396206"/>
  </r>
  <r>
    <s v="608400_2013"/>
    <n v="608400"/>
    <n v="2013"/>
    <s v="May"/>
    <s v="fykenet"/>
    <n v="18"/>
    <n v="457.2"/>
    <s v="M"/>
    <s v="Expanded length"/>
    <s v="Florence"/>
    <s v="CCC"/>
    <n v="440"/>
    <x v="2"/>
    <n v="922.42167116396206"/>
  </r>
  <r>
    <s v="608400_2013"/>
    <n v="608400"/>
    <n v="2013"/>
    <s v="May"/>
    <s v="fykenet"/>
    <n v="18.100000000000001"/>
    <n v="459.74"/>
    <s v="U"/>
    <s v="Expanded length"/>
    <s v="Florence"/>
    <s v="CCC"/>
    <n v="440"/>
    <x v="4"/>
    <n v="937.20177096833197"/>
  </r>
  <r>
    <s v="608400_2013"/>
    <n v="608400"/>
    <n v="2013"/>
    <s v="May"/>
    <s v="fykenet"/>
    <n v="18.399999999999999"/>
    <n v="467.36"/>
    <s v="M"/>
    <s v="Expanded length"/>
    <s v="Florence"/>
    <s v="CCC"/>
    <n v="460"/>
    <x v="6"/>
    <n v="982.46559465104372"/>
  </r>
  <r>
    <s v="608400_2013"/>
    <n v="608400"/>
    <n v="2013"/>
    <s v="May"/>
    <s v="fykenet"/>
    <n v="18.399999999999999"/>
    <n v="467.36"/>
    <s v="M"/>
    <s v="Expanded length"/>
    <s v="Florence"/>
    <s v="CCC"/>
    <n v="460"/>
    <x v="2"/>
    <n v="982.46559465104372"/>
  </r>
  <r>
    <s v="608400_2013"/>
    <n v="608400"/>
    <n v="2013"/>
    <s v="May"/>
    <s v="fykenet"/>
    <n v="18.399999999999999"/>
    <n v="467.36"/>
    <s v="M"/>
    <s v="Expanded length"/>
    <s v="Florence"/>
    <s v="CCC"/>
    <n v="460"/>
    <x v="2"/>
    <n v="982.46559465104372"/>
  </r>
  <r>
    <s v="608400_2013"/>
    <n v="608400"/>
    <n v="2013"/>
    <s v="May"/>
    <s v="fykenet"/>
    <n v="18.7"/>
    <n v="474.98"/>
    <s v="M"/>
    <s v="Expanded length"/>
    <s v="Florence"/>
    <s v="CCC"/>
    <n v="460"/>
    <x v="5"/>
    <n v="1029.1301562111414"/>
  </r>
  <r>
    <s v="608400_2013"/>
    <n v="608400"/>
    <n v="2013"/>
    <s v="May"/>
    <s v="fykenet"/>
    <n v="18.8"/>
    <n v="477.52"/>
    <s v="M"/>
    <s v="Expanded length"/>
    <s v="Florence"/>
    <s v="CCC"/>
    <n v="460"/>
    <x v="5"/>
    <n v="1044.9997139321363"/>
  </r>
  <r>
    <s v="608400_2013"/>
    <n v="608400"/>
    <n v="2013"/>
    <s v="May"/>
    <s v="fykenet"/>
    <n v="18.8"/>
    <n v="477.52"/>
    <s v="F"/>
    <s v="Expanded length"/>
    <s v="Florence"/>
    <s v="CCC"/>
    <n v="460"/>
    <x v="2"/>
    <n v="1044.9997139321363"/>
  </r>
  <r>
    <s v="608400_2013"/>
    <n v="608400"/>
    <n v="2013"/>
    <s v="May"/>
    <s v="fykenet"/>
    <n v="19.100000000000001"/>
    <n v="485.14"/>
    <s v="M"/>
    <s v="Observed length"/>
    <s v="Florence"/>
    <s v="CCC"/>
    <n v="480"/>
    <x v="5"/>
    <n v="1093.56276700492"/>
  </r>
  <r>
    <s v="608400_2013"/>
    <n v="608400"/>
    <n v="2013"/>
    <s v="May"/>
    <s v="fykenet"/>
    <n v="19.100000000000001"/>
    <n v="485.14"/>
    <s v="M"/>
    <s v="Observed length"/>
    <s v="Florence"/>
    <s v="CCC"/>
    <n v="480"/>
    <x v="5"/>
    <n v="1093.56276700492"/>
  </r>
  <r>
    <s v="608400_2013"/>
    <n v="608400"/>
    <n v="2013"/>
    <s v="May"/>
    <s v="fykenet"/>
    <n v="19.2"/>
    <n v="487.68"/>
    <s v="M"/>
    <s v="Observed length"/>
    <s v="Florence"/>
    <s v="CCC"/>
    <n v="480"/>
    <x v="5"/>
    <n v="1110.0710194424892"/>
  </r>
  <r>
    <s v="608400_2013"/>
    <n v="608400"/>
    <n v="2013"/>
    <s v="May"/>
    <s v="fykenet"/>
    <n v="19.2"/>
    <n v="487.68"/>
    <s v="F"/>
    <s v="Expanded length"/>
    <s v="Florence"/>
    <s v="CCC"/>
    <n v="480"/>
    <x v="5"/>
    <n v="1110.0710194424892"/>
  </r>
  <r>
    <s v="608400_2013"/>
    <n v="608400"/>
    <n v="2013"/>
    <s v="May"/>
    <s v="fykenet"/>
    <n v="19.2"/>
    <n v="487.68"/>
    <s v="M"/>
    <s v="Expanded length"/>
    <s v="Florence"/>
    <s v="CCC"/>
    <n v="480"/>
    <x v="5"/>
    <n v="1110.0710194424892"/>
  </r>
  <r>
    <s v="608400_2013"/>
    <n v="608400"/>
    <n v="2013"/>
    <s v="May"/>
    <s v="fykenet"/>
    <n v="19.3"/>
    <n v="490.22"/>
    <s v="F"/>
    <s v="Expanded length"/>
    <s v="Florence"/>
    <s v="CCC"/>
    <n v="480"/>
    <x v="5"/>
    <n v="1126.7407753835037"/>
  </r>
  <r>
    <s v="608400_2013"/>
    <n v="608400"/>
    <n v="2013"/>
    <s v="May"/>
    <s v="fykenet"/>
    <n v="19.3"/>
    <n v="490.22"/>
    <s v="M"/>
    <s v="Expanded length"/>
    <s v="Florence"/>
    <s v="CCC"/>
    <n v="480"/>
    <x v="7"/>
    <n v="1126.7407753835037"/>
  </r>
  <r>
    <s v="608400_2013"/>
    <n v="608400"/>
    <n v="2013"/>
    <s v="May"/>
    <s v="fykenet"/>
    <n v="19.3"/>
    <n v="490.22"/>
    <s v="M"/>
    <s v="Expanded length"/>
    <s v="Florence"/>
    <s v="CCC"/>
    <n v="480"/>
    <x v="2"/>
    <n v="1126.7407753835037"/>
  </r>
  <r>
    <s v="608400_2013"/>
    <n v="608400"/>
    <n v="2013"/>
    <s v="May"/>
    <s v="fykenet"/>
    <n v="19.399999999999999"/>
    <n v="492.76"/>
    <s v="F"/>
    <s v="Expanded length"/>
    <s v="Florence"/>
    <s v="CCC"/>
    <n v="480"/>
    <x v="5"/>
    <n v="1143.5727657573416"/>
  </r>
  <r>
    <s v="608400_2013"/>
    <n v="608400"/>
    <n v="2013"/>
    <s v="May"/>
    <s v="fykenet"/>
    <n v="19.399999999999999"/>
    <n v="492.76"/>
    <s v="M"/>
    <s v="Expanded length"/>
    <s v="Florence"/>
    <s v="CCC"/>
    <n v="480"/>
    <x v="5"/>
    <n v="1143.5727657573416"/>
  </r>
  <r>
    <s v="608400_2013"/>
    <n v="608400"/>
    <n v="2013"/>
    <s v="May"/>
    <s v="fykenet"/>
    <n v="19.5"/>
    <n v="495.3"/>
    <s v="F"/>
    <s v="Expanded length"/>
    <s v="Florence"/>
    <s v="CCC"/>
    <n v="480"/>
    <x v="7"/>
    <n v="1160.5677209983526"/>
  </r>
  <r>
    <s v="608400_2013"/>
    <n v="608400"/>
    <n v="2013"/>
    <s v="May"/>
    <s v="fykenet"/>
    <n v="19.5"/>
    <n v="495.3"/>
    <s v="M"/>
    <s v="Expanded length"/>
    <s v="Florence"/>
    <s v="CCC"/>
    <n v="480"/>
    <x v="2"/>
    <n v="1160.5677209983526"/>
  </r>
  <r>
    <s v="608400_2013"/>
    <n v="608400"/>
    <n v="2013"/>
    <s v="May"/>
    <s v="fykenet"/>
    <n v="19.600000000000001"/>
    <n v="497.84"/>
    <s v="NA"/>
    <s v="Expanded length"/>
    <s v="Florence"/>
    <s v="CCC"/>
    <n v="480"/>
    <x v="5"/>
    <n v="1177.7263710487262"/>
  </r>
  <r>
    <s v="608400_2013"/>
    <n v="608400"/>
    <n v="2013"/>
    <s v="May"/>
    <s v="fykenet"/>
    <n v="19.7"/>
    <n v="500.38"/>
    <s v="M"/>
    <s v="Expanded length"/>
    <s v="Florence"/>
    <s v="CCC"/>
    <n v="500"/>
    <x v="3"/>
    <n v="1195.0494453613635"/>
  </r>
  <r>
    <s v="608400_2013"/>
    <n v="608400"/>
    <n v="2013"/>
    <s v="May"/>
    <s v="fykenet"/>
    <n v="20.2"/>
    <n v="513.08000000000004"/>
    <s v="F"/>
    <s v="Expanded length"/>
    <s v="Florence"/>
    <s v="CCC"/>
    <n v="500"/>
    <x v="2"/>
    <n v="1284.1566778123181"/>
  </r>
  <r>
    <s v="608400_2013"/>
    <n v="608400"/>
    <n v="2013"/>
    <s v="May"/>
    <s v="fykenet"/>
    <n v="20.3"/>
    <n v="515.62"/>
    <s v="F"/>
    <s v="Expanded length"/>
    <s v="Florence"/>
    <s v="CCC"/>
    <n v="500"/>
    <x v="2"/>
    <n v="1302.4815891606245"/>
  </r>
  <r>
    <s v="608400_2013"/>
    <n v="608400"/>
    <n v="2013"/>
    <s v="May"/>
    <s v="fykenet"/>
    <n v="20.399999999999999"/>
    <n v="518.16"/>
    <s v="M"/>
    <s v="Expanded length"/>
    <s v="Florence"/>
    <s v="CCC"/>
    <n v="500"/>
    <x v="2"/>
    <n v="1320.9760174744579"/>
  </r>
  <r>
    <s v="608400_2013"/>
    <n v="608400"/>
    <n v="2013"/>
    <s v="May"/>
    <s v="fykenet"/>
    <n v="20.5"/>
    <n v="520.70000000000005"/>
    <s v="U"/>
    <s v="Expanded length"/>
    <s v="Florence"/>
    <s v="CCC"/>
    <n v="520"/>
    <x v="8"/>
    <n v="1339.640688391441"/>
  </r>
  <r>
    <s v="608400_2013"/>
    <n v="608400"/>
    <n v="2013"/>
    <s v="May"/>
    <s v="fykenet"/>
    <n v="20.7"/>
    <n v="525.78"/>
    <s v="M"/>
    <s v="Expanded length"/>
    <s v="Florence"/>
    <s v="CCC"/>
    <n v="520"/>
    <x v="6"/>
    <n v="1377.4836582631069"/>
  </r>
  <r>
    <s v="608400_2013"/>
    <n v="608400"/>
    <n v="2013"/>
    <s v="May"/>
    <s v="fykenet"/>
    <n v="20.7"/>
    <n v="525.78"/>
    <s v="F"/>
    <s v="Expanded length"/>
    <s v="Florence"/>
    <s v="CCC"/>
    <n v="520"/>
    <x v="3"/>
    <n v="1377.4836582631069"/>
  </r>
  <r>
    <s v="608400_2013"/>
    <n v="608400"/>
    <n v="2013"/>
    <s v="May"/>
    <s v="fykenet"/>
    <n v="20.8"/>
    <n v="528.32000000000005"/>
    <s v="F"/>
    <s v="Expanded length"/>
    <s v="Florence"/>
    <s v="CCC"/>
    <n v="520"/>
    <x v="7"/>
    <n v="1396.6634061784612"/>
  </r>
  <r>
    <s v="608400_2013"/>
    <n v="608400"/>
    <n v="2013"/>
    <s v="May"/>
    <s v="fykenet"/>
    <n v="20.9"/>
    <n v="530.86"/>
    <s v="F"/>
    <s v="Observed length"/>
    <s v="Florence"/>
    <s v="CCC"/>
    <n v="520"/>
    <x v="2"/>
    <n v="1416.0162946233625"/>
  </r>
  <r>
    <s v="608400_2013"/>
    <n v="608400"/>
    <n v="2013"/>
    <s v="May"/>
    <s v="fykenet"/>
    <n v="20.9"/>
    <n v="530.86"/>
    <s v="F"/>
    <s v="Expanded length"/>
    <s v="Florence"/>
    <s v="CCC"/>
    <n v="520"/>
    <x v="9"/>
    <n v="1416.0162946233625"/>
  </r>
  <r>
    <s v="608400_2013"/>
    <n v="608400"/>
    <n v="2013"/>
    <s v="May"/>
    <s v="fykenet"/>
    <n v="20.9"/>
    <n v="530.86"/>
    <s v="F"/>
    <s v="Expanded length"/>
    <s v="Florence"/>
    <s v="CCC"/>
    <n v="520"/>
    <x v="8"/>
    <n v="1416.0162946233625"/>
  </r>
  <r>
    <s v="608400_2013"/>
    <n v="608400"/>
    <n v="2013"/>
    <s v="May"/>
    <s v="fykenet"/>
    <n v="21.7"/>
    <n v="551.17999999999995"/>
    <s v="F"/>
    <s v="Expanded length"/>
    <s v="Florence"/>
    <s v="CCC"/>
    <n v="540"/>
    <x v="9"/>
    <n v="1577.1591674355211"/>
  </r>
  <r>
    <s v="608400_2013"/>
    <n v="608400"/>
    <n v="2013"/>
    <s v="May"/>
    <s v="fykenet"/>
    <n v="21.9"/>
    <n v="556.26"/>
    <s v="F"/>
    <s v="Expanded length"/>
    <s v="Florence"/>
    <s v="CCC"/>
    <n v="540"/>
    <x v="6"/>
    <n v="1619.2268205710445"/>
  </r>
  <r>
    <s v="608400_2013"/>
    <n v="608400"/>
    <n v="2013"/>
    <s v="May"/>
    <s v="fykenet"/>
    <n v="22"/>
    <n v="558.79999999999995"/>
    <s v="M"/>
    <s v="Expanded length"/>
    <s v="Florence"/>
    <s v="CCC"/>
    <n v="540"/>
    <x v="5"/>
    <n v="1640.531896820886"/>
  </r>
  <r>
    <s v="608400_2013"/>
    <n v="608400"/>
    <n v="2013"/>
    <s v="May"/>
    <s v="fykenet"/>
    <n v="22.1"/>
    <n v="561.34"/>
    <s v="F"/>
    <s v="Observed length"/>
    <s v="Florence"/>
    <s v="CCC"/>
    <n v="560"/>
    <x v="2"/>
    <n v="1662.0187643242157"/>
  </r>
  <r>
    <s v="608400_2013"/>
    <n v="608400"/>
    <n v="2013"/>
    <s v="May"/>
    <s v="fykenet"/>
    <n v="22.1"/>
    <n v="561.34"/>
    <s v="F"/>
    <s v="Observed length"/>
    <s v="Florence"/>
    <s v="CCC"/>
    <n v="560"/>
    <x v="2"/>
    <n v="1662.0187643242157"/>
  </r>
  <r>
    <s v="608400_2013"/>
    <n v="608400"/>
    <n v="2013"/>
    <s v="May"/>
    <s v="fykenet"/>
    <n v="22.2"/>
    <n v="563.88"/>
    <s v="F"/>
    <s v="Expanded length"/>
    <s v="Florence"/>
    <s v="CCC"/>
    <n v="560"/>
    <x v="2"/>
    <n v="1683.6881411459524"/>
  </r>
  <r>
    <s v="608400_2013"/>
    <n v="608400"/>
    <n v="2013"/>
    <s v="May"/>
    <s v="fykenet"/>
    <n v="22.4"/>
    <n v="568.96"/>
    <s v="F"/>
    <s v="Expanded length"/>
    <s v="Florence"/>
    <s v="CCC"/>
    <n v="560"/>
    <x v="5"/>
    <n v="1727.5772928827714"/>
  </r>
  <r>
    <s v="608400_2013"/>
    <n v="608400"/>
    <n v="2013"/>
    <s v="May"/>
    <s v="fykenet"/>
    <n v="22.4"/>
    <n v="568.96"/>
    <s v="F"/>
    <s v="Expanded length"/>
    <s v="Florence"/>
    <s v="CCC"/>
    <n v="560"/>
    <x v="5"/>
    <n v="1727.5772928827714"/>
  </r>
  <r>
    <s v="608400_2013"/>
    <n v="608400"/>
    <n v="2013"/>
    <s v="May"/>
    <s v="fykenet"/>
    <n v="22.4"/>
    <n v="568.96"/>
    <s v="F"/>
    <s v="Expanded length"/>
    <s v="Florence"/>
    <s v="CCC"/>
    <n v="560"/>
    <x v="5"/>
    <n v="1727.5772928827714"/>
  </r>
  <r>
    <s v="608400_2013"/>
    <n v="608400"/>
    <n v="2013"/>
    <s v="May"/>
    <s v="fykenet"/>
    <n v="24.5"/>
    <n v="622.29999999999995"/>
    <s v="F"/>
    <s v="Expanded length"/>
    <s v="Florence"/>
    <s v="CCC"/>
    <n v="620"/>
    <x v="10"/>
    <n v="2234.101717282866"/>
  </r>
  <r>
    <s v="608400_2013"/>
    <n v="608400"/>
    <n v="2013"/>
    <s v="May"/>
    <s v="fykenet"/>
    <n v="24.6"/>
    <n v="624.84"/>
    <s v="F"/>
    <s v="Expanded length"/>
    <s v="Florence"/>
    <s v="CCC"/>
    <n v="620"/>
    <x v="10"/>
    <n v="2260.3656639745109"/>
  </r>
  <r>
    <s v="608400_2013"/>
    <n v="608400"/>
    <n v="2013"/>
    <s v="May"/>
    <s v="fykenet"/>
    <n v="24.7"/>
    <n v="627.38"/>
    <s v="F"/>
    <s v="Expanded length"/>
    <s v="Florence"/>
    <s v="CCC"/>
    <n v="620"/>
    <x v="10"/>
    <n v="2286.8299389042704"/>
  </r>
  <r>
    <s v="608400_2013"/>
    <n v="608400"/>
    <n v="2013"/>
    <s v="May"/>
    <s v="fykenet"/>
    <n v="26.5"/>
    <n v="673.1"/>
    <s v="U"/>
    <s v="Expanded length"/>
    <s v="Florence"/>
    <s v="CCC"/>
    <n v="660"/>
    <x v="11"/>
    <n v="2798.24797750000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N2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3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age" fld="7" subtotal="count" showDataAs="percentOfRow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1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lencat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C17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h="1" x="0"/>
        <item x="1"/>
        <item x="4"/>
        <item x="3"/>
        <item x="2"/>
        <item x="5"/>
        <item x="6"/>
        <item x="7"/>
        <item m="1" x="12"/>
        <item x="8"/>
        <item x="9"/>
        <item x="10"/>
        <item x="11"/>
        <item t="default"/>
      </items>
    </pivotField>
    <pivotField dataField="1" showAll="0"/>
  </pivotFields>
  <rowFields count="1">
    <field x="1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t" fld="13" subtotal="count" baseField="12" baseItem="0"/>
    <dataField name="Average of wt" fld="13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4" x14ac:dyDescent="0.3"/>
  <cols>
    <col min="1" max="1" width="11.8984375" bestFit="1" customWidth="1"/>
    <col min="2" max="2" width="6.8984375" bestFit="1" customWidth="1"/>
    <col min="3" max="3" width="4.8984375" bestFit="1" customWidth="1"/>
    <col min="4" max="4" width="8" bestFit="1" customWidth="1"/>
    <col min="5" max="5" width="4.796875" bestFit="1" customWidth="1"/>
    <col min="6" max="6" width="5.59765625" bestFit="1" customWidth="1"/>
    <col min="7" max="7" width="7.19921875" bestFit="1" customWidth="1"/>
    <col min="8" max="8" width="3.796875" bestFit="1" customWidth="1"/>
    <col min="9" max="9" width="3.59765625" bestFit="1" customWidth="1"/>
    <col min="10" max="10" width="5.8984375" bestFit="1" customWidth="1"/>
    <col min="11" max="11" width="3.8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5</v>
      </c>
      <c r="G1" t="s">
        <v>6</v>
      </c>
      <c r="H1" t="s">
        <v>17</v>
      </c>
      <c r="I1" t="s">
        <v>7</v>
      </c>
      <c r="J1" t="s">
        <v>25</v>
      </c>
      <c r="K1" t="s">
        <v>16</v>
      </c>
    </row>
    <row r="2" spans="1:11" x14ac:dyDescent="0.3">
      <c r="A2" t="s">
        <v>19</v>
      </c>
      <c r="B2">
        <v>608400</v>
      </c>
      <c r="C2">
        <v>2013</v>
      </c>
      <c r="D2" t="s">
        <v>21</v>
      </c>
      <c r="E2" t="s">
        <v>22</v>
      </c>
      <c r="F2">
        <v>6.8</v>
      </c>
      <c r="G2">
        <v>172.72</v>
      </c>
      <c r="H2">
        <v>1</v>
      </c>
      <c r="I2" t="s">
        <v>12</v>
      </c>
      <c r="J2" t="s">
        <v>26</v>
      </c>
      <c r="K2">
        <v>160</v>
      </c>
    </row>
    <row r="3" spans="1:11" x14ac:dyDescent="0.3">
      <c r="A3" t="s">
        <v>19</v>
      </c>
      <c r="B3">
        <v>608400</v>
      </c>
      <c r="C3">
        <v>2013</v>
      </c>
      <c r="D3" t="s">
        <v>21</v>
      </c>
      <c r="E3" t="s">
        <v>22</v>
      </c>
      <c r="F3">
        <v>7</v>
      </c>
      <c r="G3">
        <v>177.8</v>
      </c>
      <c r="H3">
        <v>1</v>
      </c>
      <c r="I3" t="s">
        <v>12</v>
      </c>
      <c r="J3" t="s">
        <v>26</v>
      </c>
      <c r="K3">
        <v>160</v>
      </c>
    </row>
    <row r="4" spans="1:11" x14ac:dyDescent="0.3">
      <c r="A4" t="s">
        <v>19</v>
      </c>
      <c r="B4">
        <v>608400</v>
      </c>
      <c r="C4">
        <v>2013</v>
      </c>
      <c r="D4" t="s">
        <v>21</v>
      </c>
      <c r="E4" t="s">
        <v>22</v>
      </c>
      <c r="F4">
        <v>7.1</v>
      </c>
      <c r="G4">
        <v>180.34</v>
      </c>
      <c r="H4">
        <v>1</v>
      </c>
      <c r="I4" t="s">
        <v>12</v>
      </c>
      <c r="J4" t="s">
        <v>26</v>
      </c>
      <c r="K4">
        <v>180</v>
      </c>
    </row>
    <row r="5" spans="1:11" x14ac:dyDescent="0.3">
      <c r="A5" t="s">
        <v>19</v>
      </c>
      <c r="B5">
        <v>608400</v>
      </c>
      <c r="C5">
        <v>2013</v>
      </c>
      <c r="D5" t="s">
        <v>21</v>
      </c>
      <c r="E5" t="s">
        <v>22</v>
      </c>
      <c r="F5">
        <v>7.1</v>
      </c>
      <c r="G5">
        <v>180.34</v>
      </c>
      <c r="H5">
        <v>1</v>
      </c>
      <c r="I5" t="s">
        <v>12</v>
      </c>
      <c r="J5" t="s">
        <v>26</v>
      </c>
      <c r="K5">
        <v>180</v>
      </c>
    </row>
    <row r="6" spans="1:11" x14ac:dyDescent="0.3">
      <c r="A6" t="s">
        <v>19</v>
      </c>
      <c r="B6">
        <v>608400</v>
      </c>
      <c r="C6">
        <v>2013</v>
      </c>
      <c r="D6" t="s">
        <v>21</v>
      </c>
      <c r="E6" t="s">
        <v>22</v>
      </c>
      <c r="F6">
        <v>7.3</v>
      </c>
      <c r="G6">
        <v>185.42</v>
      </c>
      <c r="H6">
        <v>1</v>
      </c>
      <c r="I6" t="s">
        <v>12</v>
      </c>
      <c r="J6" t="s">
        <v>26</v>
      </c>
      <c r="K6">
        <v>180</v>
      </c>
    </row>
    <row r="7" spans="1:11" x14ac:dyDescent="0.3">
      <c r="A7" t="s">
        <v>19</v>
      </c>
      <c r="B7">
        <v>608400</v>
      </c>
      <c r="C7">
        <v>2013</v>
      </c>
      <c r="D7" t="s">
        <v>21</v>
      </c>
      <c r="E7" t="s">
        <v>22</v>
      </c>
      <c r="F7">
        <v>7.5</v>
      </c>
      <c r="G7">
        <v>190.5</v>
      </c>
      <c r="H7">
        <v>1</v>
      </c>
      <c r="I7" t="s">
        <v>12</v>
      </c>
      <c r="J7" t="s">
        <v>26</v>
      </c>
      <c r="K7">
        <v>180</v>
      </c>
    </row>
    <row r="8" spans="1:11" x14ac:dyDescent="0.3">
      <c r="A8" t="s">
        <v>19</v>
      </c>
      <c r="B8">
        <v>608400</v>
      </c>
      <c r="C8">
        <v>2013</v>
      </c>
      <c r="D8" t="s">
        <v>21</v>
      </c>
      <c r="E8" t="s">
        <v>22</v>
      </c>
      <c r="F8">
        <v>7.5</v>
      </c>
      <c r="G8">
        <v>190.5</v>
      </c>
      <c r="H8">
        <v>1</v>
      </c>
      <c r="I8" t="s">
        <v>12</v>
      </c>
      <c r="J8" t="s">
        <v>26</v>
      </c>
      <c r="K8">
        <v>180</v>
      </c>
    </row>
    <row r="9" spans="1:11" x14ac:dyDescent="0.3">
      <c r="A9" t="s">
        <v>19</v>
      </c>
      <c r="B9">
        <v>608400</v>
      </c>
      <c r="C9">
        <v>2013</v>
      </c>
      <c r="D9" t="s">
        <v>21</v>
      </c>
      <c r="E9" t="s">
        <v>22</v>
      </c>
      <c r="F9">
        <v>7.6</v>
      </c>
      <c r="G9">
        <v>193.04</v>
      </c>
      <c r="H9">
        <v>1</v>
      </c>
      <c r="I9" t="s">
        <v>12</v>
      </c>
      <c r="J9" t="s">
        <v>26</v>
      </c>
      <c r="K9">
        <v>180</v>
      </c>
    </row>
    <row r="10" spans="1:11" x14ac:dyDescent="0.3">
      <c r="A10" t="s">
        <v>19</v>
      </c>
      <c r="B10">
        <v>608400</v>
      </c>
      <c r="C10">
        <v>2013</v>
      </c>
      <c r="D10" t="s">
        <v>21</v>
      </c>
      <c r="E10" t="s">
        <v>22</v>
      </c>
      <c r="F10">
        <v>7.6</v>
      </c>
      <c r="G10">
        <v>193.04</v>
      </c>
      <c r="H10">
        <v>1</v>
      </c>
      <c r="I10" t="s">
        <v>12</v>
      </c>
      <c r="J10" t="s">
        <v>26</v>
      </c>
      <c r="K10">
        <v>180</v>
      </c>
    </row>
    <row r="11" spans="1:11" x14ac:dyDescent="0.3">
      <c r="A11" t="s">
        <v>19</v>
      </c>
      <c r="B11">
        <v>608400</v>
      </c>
      <c r="C11">
        <v>2013</v>
      </c>
      <c r="D11" t="s">
        <v>21</v>
      </c>
      <c r="E11" t="s">
        <v>22</v>
      </c>
      <c r="F11">
        <v>7.7</v>
      </c>
      <c r="G11">
        <v>195.58</v>
      </c>
      <c r="H11">
        <v>1</v>
      </c>
      <c r="I11" t="s">
        <v>12</v>
      </c>
      <c r="J11" t="s">
        <v>26</v>
      </c>
      <c r="K11">
        <v>180</v>
      </c>
    </row>
    <row r="12" spans="1:11" x14ac:dyDescent="0.3">
      <c r="A12" t="s">
        <v>19</v>
      </c>
      <c r="B12">
        <v>608400</v>
      </c>
      <c r="C12">
        <v>2013</v>
      </c>
      <c r="D12" t="s">
        <v>21</v>
      </c>
      <c r="E12" t="s">
        <v>22</v>
      </c>
      <c r="F12">
        <v>8.1999999999999993</v>
      </c>
      <c r="G12">
        <v>208.28</v>
      </c>
      <c r="H12">
        <v>1</v>
      </c>
      <c r="I12" t="s">
        <v>12</v>
      </c>
      <c r="J12" t="s">
        <v>26</v>
      </c>
      <c r="K12">
        <v>200</v>
      </c>
    </row>
    <row r="13" spans="1:11" x14ac:dyDescent="0.3">
      <c r="A13" t="s">
        <v>19</v>
      </c>
      <c r="B13">
        <v>608400</v>
      </c>
      <c r="C13">
        <v>2013</v>
      </c>
      <c r="D13" t="s">
        <v>21</v>
      </c>
      <c r="E13" t="s">
        <v>22</v>
      </c>
      <c r="F13">
        <v>8.1999999999999993</v>
      </c>
      <c r="G13">
        <v>208.28</v>
      </c>
      <c r="H13">
        <v>1</v>
      </c>
      <c r="I13" t="s">
        <v>12</v>
      </c>
      <c r="J13" t="s">
        <v>26</v>
      </c>
      <c r="K13">
        <v>200</v>
      </c>
    </row>
    <row r="14" spans="1:11" x14ac:dyDescent="0.3">
      <c r="A14" t="s">
        <v>19</v>
      </c>
      <c r="B14">
        <v>608400</v>
      </c>
      <c r="C14">
        <v>2013</v>
      </c>
      <c r="D14" t="s">
        <v>21</v>
      </c>
      <c r="E14" t="s">
        <v>22</v>
      </c>
      <c r="F14">
        <v>8.3000000000000007</v>
      </c>
      <c r="G14">
        <v>210.82</v>
      </c>
      <c r="H14">
        <v>1</v>
      </c>
      <c r="I14" t="s">
        <v>12</v>
      </c>
      <c r="J14" t="s">
        <v>26</v>
      </c>
      <c r="K14">
        <v>200</v>
      </c>
    </row>
    <row r="15" spans="1:11" x14ac:dyDescent="0.3">
      <c r="A15" t="s">
        <v>19</v>
      </c>
      <c r="B15">
        <v>608400</v>
      </c>
      <c r="C15">
        <v>2013</v>
      </c>
      <c r="D15" t="s">
        <v>21</v>
      </c>
      <c r="E15" t="s">
        <v>22</v>
      </c>
      <c r="F15">
        <v>8.4</v>
      </c>
      <c r="G15">
        <v>213.36</v>
      </c>
      <c r="H15">
        <v>1</v>
      </c>
      <c r="I15" t="s">
        <v>12</v>
      </c>
      <c r="J15" t="s">
        <v>26</v>
      </c>
      <c r="K15">
        <v>200</v>
      </c>
    </row>
    <row r="16" spans="1:11" x14ac:dyDescent="0.3">
      <c r="A16" t="s">
        <v>19</v>
      </c>
      <c r="B16">
        <v>608400</v>
      </c>
      <c r="C16">
        <v>2013</v>
      </c>
      <c r="D16" t="s">
        <v>21</v>
      </c>
      <c r="E16" t="s">
        <v>22</v>
      </c>
      <c r="F16">
        <v>9.3000000000000007</v>
      </c>
      <c r="G16">
        <v>236.22</v>
      </c>
      <c r="H16">
        <v>1</v>
      </c>
      <c r="I16" t="s">
        <v>12</v>
      </c>
      <c r="J16" t="s">
        <v>26</v>
      </c>
      <c r="K16">
        <v>220</v>
      </c>
    </row>
    <row r="17" spans="1:11" x14ac:dyDescent="0.3">
      <c r="A17" t="s">
        <v>19</v>
      </c>
      <c r="B17">
        <v>608400</v>
      </c>
      <c r="C17">
        <v>2013</v>
      </c>
      <c r="D17" t="s">
        <v>21</v>
      </c>
      <c r="E17" t="s">
        <v>22</v>
      </c>
      <c r="F17">
        <v>15.7</v>
      </c>
      <c r="G17">
        <v>398.78</v>
      </c>
      <c r="H17">
        <v>4</v>
      </c>
      <c r="I17" t="s">
        <v>14</v>
      </c>
      <c r="J17" t="s">
        <v>27</v>
      </c>
      <c r="K17">
        <v>380</v>
      </c>
    </row>
    <row r="18" spans="1:11" x14ac:dyDescent="0.3">
      <c r="A18" t="s">
        <v>19</v>
      </c>
      <c r="B18">
        <v>608400</v>
      </c>
      <c r="C18">
        <v>2013</v>
      </c>
      <c r="D18" t="s">
        <v>21</v>
      </c>
      <c r="E18" t="s">
        <v>22</v>
      </c>
      <c r="F18">
        <v>16.2</v>
      </c>
      <c r="G18">
        <v>411.48</v>
      </c>
      <c r="H18">
        <v>6</v>
      </c>
      <c r="I18" t="s">
        <v>14</v>
      </c>
      <c r="J18" t="s">
        <v>27</v>
      </c>
      <c r="K18">
        <v>400</v>
      </c>
    </row>
    <row r="19" spans="1:11" x14ac:dyDescent="0.3">
      <c r="A19" t="s">
        <v>19</v>
      </c>
      <c r="B19">
        <v>608400</v>
      </c>
      <c r="C19">
        <v>2013</v>
      </c>
      <c r="D19" t="s">
        <v>21</v>
      </c>
      <c r="E19" t="s">
        <v>22</v>
      </c>
      <c r="F19">
        <v>16.399999999999999</v>
      </c>
      <c r="G19">
        <v>416.56</v>
      </c>
      <c r="H19">
        <v>7</v>
      </c>
      <c r="I19" t="s">
        <v>14</v>
      </c>
      <c r="J19" t="s">
        <v>27</v>
      </c>
      <c r="K19">
        <v>400</v>
      </c>
    </row>
    <row r="20" spans="1:11" x14ac:dyDescent="0.3">
      <c r="A20" t="s">
        <v>19</v>
      </c>
      <c r="B20">
        <v>608400</v>
      </c>
      <c r="C20">
        <v>2013</v>
      </c>
      <c r="D20" t="s">
        <v>21</v>
      </c>
      <c r="E20" t="s">
        <v>22</v>
      </c>
      <c r="F20">
        <v>16.600000000000001</v>
      </c>
      <c r="G20">
        <v>421.64</v>
      </c>
      <c r="H20">
        <v>5</v>
      </c>
      <c r="I20" t="s">
        <v>14</v>
      </c>
      <c r="J20" t="s">
        <v>27</v>
      </c>
      <c r="K20">
        <v>420</v>
      </c>
    </row>
    <row r="21" spans="1:11" x14ac:dyDescent="0.3">
      <c r="A21" t="s">
        <v>19</v>
      </c>
      <c r="B21">
        <v>608400</v>
      </c>
      <c r="C21">
        <v>2013</v>
      </c>
      <c r="D21" t="s">
        <v>21</v>
      </c>
      <c r="E21" t="s">
        <v>22</v>
      </c>
      <c r="F21">
        <v>17.100000000000001</v>
      </c>
      <c r="G21">
        <v>434.34</v>
      </c>
      <c r="H21">
        <v>5</v>
      </c>
      <c r="I21" t="s">
        <v>15</v>
      </c>
      <c r="J21" t="s">
        <v>27</v>
      </c>
      <c r="K21">
        <v>420</v>
      </c>
    </row>
    <row r="22" spans="1:11" x14ac:dyDescent="0.3">
      <c r="A22" t="s">
        <v>19</v>
      </c>
      <c r="B22">
        <v>608400</v>
      </c>
      <c r="C22">
        <v>2013</v>
      </c>
      <c r="D22" t="s">
        <v>21</v>
      </c>
      <c r="E22" t="s">
        <v>22</v>
      </c>
      <c r="F22">
        <v>17.100000000000001</v>
      </c>
      <c r="G22">
        <v>434.34</v>
      </c>
      <c r="H22">
        <v>8</v>
      </c>
      <c r="I22" t="s">
        <v>14</v>
      </c>
      <c r="J22" t="s">
        <v>27</v>
      </c>
      <c r="K22">
        <v>420</v>
      </c>
    </row>
    <row r="23" spans="1:11" x14ac:dyDescent="0.3">
      <c r="A23" t="s">
        <v>19</v>
      </c>
      <c r="B23">
        <v>608400</v>
      </c>
      <c r="C23">
        <v>2013</v>
      </c>
      <c r="D23" t="s">
        <v>21</v>
      </c>
      <c r="E23" t="s">
        <v>22</v>
      </c>
      <c r="F23">
        <v>17.399999999999999</v>
      </c>
      <c r="G23">
        <v>441.96</v>
      </c>
      <c r="H23">
        <v>7</v>
      </c>
      <c r="I23" t="s">
        <v>14</v>
      </c>
      <c r="J23" t="s">
        <v>27</v>
      </c>
      <c r="K23">
        <v>440</v>
      </c>
    </row>
    <row r="24" spans="1:11" x14ac:dyDescent="0.3">
      <c r="A24" t="s">
        <v>19</v>
      </c>
      <c r="B24">
        <v>608400</v>
      </c>
      <c r="C24">
        <v>2013</v>
      </c>
      <c r="D24" t="s">
        <v>21</v>
      </c>
      <c r="E24" t="s">
        <v>22</v>
      </c>
      <c r="F24">
        <v>17.399999999999999</v>
      </c>
      <c r="G24">
        <v>441.96</v>
      </c>
      <c r="H24">
        <v>9</v>
      </c>
      <c r="I24" t="s">
        <v>14</v>
      </c>
      <c r="J24" t="s">
        <v>27</v>
      </c>
      <c r="K24">
        <v>440</v>
      </c>
    </row>
    <row r="25" spans="1:11" x14ac:dyDescent="0.3">
      <c r="A25" t="s">
        <v>19</v>
      </c>
      <c r="B25">
        <v>608400</v>
      </c>
      <c r="C25">
        <v>2013</v>
      </c>
      <c r="D25" t="s">
        <v>21</v>
      </c>
      <c r="E25" t="s">
        <v>22</v>
      </c>
      <c r="F25">
        <v>17.5</v>
      </c>
      <c r="G25">
        <v>444.5</v>
      </c>
      <c r="H25">
        <v>5</v>
      </c>
      <c r="I25" t="s">
        <v>14</v>
      </c>
      <c r="J25" t="s">
        <v>27</v>
      </c>
      <c r="K25">
        <v>440</v>
      </c>
    </row>
    <row r="26" spans="1:11" x14ac:dyDescent="0.3">
      <c r="A26" t="s">
        <v>19</v>
      </c>
      <c r="B26">
        <v>608400</v>
      </c>
      <c r="C26">
        <v>2013</v>
      </c>
      <c r="D26" t="s">
        <v>21</v>
      </c>
      <c r="E26" t="s">
        <v>22</v>
      </c>
      <c r="F26">
        <v>17.600000000000001</v>
      </c>
      <c r="G26">
        <v>447.04</v>
      </c>
      <c r="H26">
        <v>7</v>
      </c>
      <c r="I26" t="s">
        <v>15</v>
      </c>
      <c r="J26" t="s">
        <v>27</v>
      </c>
      <c r="K26">
        <v>440</v>
      </c>
    </row>
    <row r="27" spans="1:11" x14ac:dyDescent="0.3">
      <c r="A27" t="s">
        <v>19</v>
      </c>
      <c r="B27">
        <v>608400</v>
      </c>
      <c r="C27">
        <v>2013</v>
      </c>
      <c r="D27" t="s">
        <v>21</v>
      </c>
      <c r="E27" t="s">
        <v>22</v>
      </c>
      <c r="F27">
        <v>17.8</v>
      </c>
      <c r="G27">
        <v>452.12</v>
      </c>
      <c r="H27">
        <v>5</v>
      </c>
      <c r="I27" t="s">
        <v>15</v>
      </c>
      <c r="J27" t="s">
        <v>27</v>
      </c>
      <c r="K27">
        <v>440</v>
      </c>
    </row>
    <row r="28" spans="1:11" x14ac:dyDescent="0.3">
      <c r="A28" t="s">
        <v>19</v>
      </c>
      <c r="B28">
        <v>608400</v>
      </c>
      <c r="C28">
        <v>2013</v>
      </c>
      <c r="D28" t="s">
        <v>21</v>
      </c>
      <c r="E28" t="s">
        <v>22</v>
      </c>
      <c r="F28">
        <v>18</v>
      </c>
      <c r="G28">
        <v>457.2</v>
      </c>
      <c r="H28">
        <v>7</v>
      </c>
      <c r="I28" t="s">
        <v>12</v>
      </c>
      <c r="J28" t="s">
        <v>27</v>
      </c>
      <c r="K28">
        <v>440</v>
      </c>
    </row>
    <row r="29" spans="1:11" x14ac:dyDescent="0.3">
      <c r="A29" t="s">
        <v>19</v>
      </c>
      <c r="B29">
        <v>608400</v>
      </c>
      <c r="C29">
        <v>2013</v>
      </c>
      <c r="D29" t="s">
        <v>21</v>
      </c>
      <c r="E29" t="s">
        <v>22</v>
      </c>
      <c r="F29">
        <v>18</v>
      </c>
      <c r="G29">
        <v>457.2</v>
      </c>
      <c r="H29">
        <v>9</v>
      </c>
      <c r="I29" t="s">
        <v>14</v>
      </c>
      <c r="J29" t="s">
        <v>27</v>
      </c>
      <c r="K29">
        <v>440</v>
      </c>
    </row>
    <row r="30" spans="1:11" x14ac:dyDescent="0.3">
      <c r="A30" t="s">
        <v>19</v>
      </c>
      <c r="B30">
        <v>608400</v>
      </c>
      <c r="C30">
        <v>2013</v>
      </c>
      <c r="D30" t="s">
        <v>21</v>
      </c>
      <c r="E30" t="s">
        <v>22</v>
      </c>
      <c r="F30">
        <v>18.100000000000001</v>
      </c>
      <c r="G30">
        <v>459.74</v>
      </c>
      <c r="H30">
        <v>7</v>
      </c>
      <c r="I30" t="s">
        <v>14</v>
      </c>
      <c r="J30" t="s">
        <v>27</v>
      </c>
      <c r="K30">
        <v>440</v>
      </c>
    </row>
    <row r="31" spans="1:11" x14ac:dyDescent="0.3">
      <c r="A31" t="s">
        <v>19</v>
      </c>
      <c r="B31">
        <v>608400</v>
      </c>
      <c r="C31">
        <v>2013</v>
      </c>
      <c r="D31" t="s">
        <v>21</v>
      </c>
      <c r="E31" t="s">
        <v>22</v>
      </c>
      <c r="F31">
        <v>18.2</v>
      </c>
      <c r="G31">
        <v>462.28</v>
      </c>
      <c r="H31">
        <v>7</v>
      </c>
      <c r="I31" t="s">
        <v>14</v>
      </c>
      <c r="J31" t="s">
        <v>27</v>
      </c>
      <c r="K31">
        <v>460</v>
      </c>
    </row>
    <row r="32" spans="1:11" x14ac:dyDescent="0.3">
      <c r="A32" t="s">
        <v>19</v>
      </c>
      <c r="B32">
        <v>608400</v>
      </c>
      <c r="C32">
        <v>2013</v>
      </c>
      <c r="D32" t="s">
        <v>21</v>
      </c>
      <c r="E32" t="s">
        <v>22</v>
      </c>
      <c r="F32">
        <v>18.3</v>
      </c>
      <c r="G32">
        <v>464.82</v>
      </c>
      <c r="H32">
        <v>9</v>
      </c>
      <c r="I32" t="s">
        <v>14</v>
      </c>
      <c r="J32" t="s">
        <v>27</v>
      </c>
      <c r="K32">
        <v>460</v>
      </c>
    </row>
    <row r="33" spans="1:11" x14ac:dyDescent="0.3">
      <c r="A33" t="s">
        <v>19</v>
      </c>
      <c r="B33">
        <v>608400</v>
      </c>
      <c r="C33">
        <v>2013</v>
      </c>
      <c r="D33" t="s">
        <v>21</v>
      </c>
      <c r="E33" t="s">
        <v>22</v>
      </c>
      <c r="F33">
        <v>18.399999999999999</v>
      </c>
      <c r="G33">
        <v>467.36</v>
      </c>
      <c r="H33">
        <v>8</v>
      </c>
      <c r="I33" t="s">
        <v>14</v>
      </c>
      <c r="J33" t="s">
        <v>27</v>
      </c>
      <c r="K33">
        <v>460</v>
      </c>
    </row>
    <row r="34" spans="1:11" x14ac:dyDescent="0.3">
      <c r="A34" t="s">
        <v>19</v>
      </c>
      <c r="B34">
        <v>608400</v>
      </c>
      <c r="C34">
        <v>2013</v>
      </c>
      <c r="D34" t="s">
        <v>21</v>
      </c>
      <c r="E34" t="s">
        <v>22</v>
      </c>
      <c r="F34">
        <v>18.5</v>
      </c>
      <c r="G34">
        <v>469.9</v>
      </c>
      <c r="H34">
        <v>7</v>
      </c>
      <c r="I34" t="s">
        <v>14</v>
      </c>
      <c r="J34" t="s">
        <v>27</v>
      </c>
      <c r="K34">
        <v>460</v>
      </c>
    </row>
    <row r="35" spans="1:11" x14ac:dyDescent="0.3">
      <c r="A35" t="s">
        <v>19</v>
      </c>
      <c r="B35">
        <v>608400</v>
      </c>
      <c r="C35">
        <v>2013</v>
      </c>
      <c r="D35" t="s">
        <v>21</v>
      </c>
      <c r="E35" t="s">
        <v>22</v>
      </c>
      <c r="F35">
        <v>18.5</v>
      </c>
      <c r="G35">
        <v>469.9</v>
      </c>
      <c r="H35">
        <v>8</v>
      </c>
      <c r="I35" t="s">
        <v>14</v>
      </c>
      <c r="J35" t="s">
        <v>27</v>
      </c>
      <c r="K35">
        <v>460</v>
      </c>
    </row>
    <row r="36" spans="1:11" x14ac:dyDescent="0.3">
      <c r="A36" t="s">
        <v>19</v>
      </c>
      <c r="B36">
        <v>608400</v>
      </c>
      <c r="C36">
        <v>2013</v>
      </c>
      <c r="D36" t="s">
        <v>21</v>
      </c>
      <c r="E36" t="s">
        <v>22</v>
      </c>
      <c r="F36">
        <v>18.8</v>
      </c>
      <c r="G36">
        <v>477.52</v>
      </c>
      <c r="H36">
        <v>7</v>
      </c>
      <c r="I36" t="s">
        <v>15</v>
      </c>
      <c r="J36" t="s">
        <v>27</v>
      </c>
      <c r="K36">
        <v>460</v>
      </c>
    </row>
    <row r="37" spans="1:11" x14ac:dyDescent="0.3">
      <c r="A37" t="s">
        <v>19</v>
      </c>
      <c r="B37">
        <v>608400</v>
      </c>
      <c r="C37">
        <v>2013</v>
      </c>
      <c r="D37" t="s">
        <v>21</v>
      </c>
      <c r="E37" t="s">
        <v>22</v>
      </c>
      <c r="F37">
        <v>19.100000000000001</v>
      </c>
      <c r="G37">
        <v>485.14</v>
      </c>
      <c r="H37">
        <v>7</v>
      </c>
      <c r="I37" t="s">
        <v>14</v>
      </c>
      <c r="J37" t="s">
        <v>27</v>
      </c>
      <c r="K37">
        <v>480</v>
      </c>
    </row>
    <row r="38" spans="1:11" x14ac:dyDescent="0.3">
      <c r="A38" t="s">
        <v>19</v>
      </c>
      <c r="B38">
        <v>608400</v>
      </c>
      <c r="C38">
        <v>2013</v>
      </c>
      <c r="D38" t="s">
        <v>21</v>
      </c>
      <c r="E38" t="s">
        <v>22</v>
      </c>
      <c r="F38">
        <v>19.100000000000001</v>
      </c>
      <c r="G38">
        <v>485.14</v>
      </c>
      <c r="H38">
        <v>8</v>
      </c>
      <c r="I38" t="s">
        <v>14</v>
      </c>
      <c r="J38" t="s">
        <v>27</v>
      </c>
      <c r="K38">
        <v>480</v>
      </c>
    </row>
    <row r="39" spans="1:11" x14ac:dyDescent="0.3">
      <c r="A39" t="s">
        <v>19</v>
      </c>
      <c r="B39">
        <v>608400</v>
      </c>
      <c r="C39">
        <v>2013</v>
      </c>
      <c r="D39" t="s">
        <v>21</v>
      </c>
      <c r="E39" t="s">
        <v>22</v>
      </c>
      <c r="F39">
        <v>19.100000000000001</v>
      </c>
      <c r="G39">
        <v>485.14</v>
      </c>
      <c r="H39">
        <v>8</v>
      </c>
      <c r="I39" t="s">
        <v>15</v>
      </c>
      <c r="J39" t="s">
        <v>27</v>
      </c>
      <c r="K39">
        <v>480</v>
      </c>
    </row>
    <row r="40" spans="1:11" x14ac:dyDescent="0.3">
      <c r="A40" t="s">
        <v>19</v>
      </c>
      <c r="B40">
        <v>608400</v>
      </c>
      <c r="C40">
        <v>2013</v>
      </c>
      <c r="D40" t="s">
        <v>21</v>
      </c>
      <c r="E40" t="s">
        <v>22</v>
      </c>
      <c r="F40">
        <v>19.2</v>
      </c>
      <c r="G40">
        <v>487.68</v>
      </c>
      <c r="H40">
        <v>8</v>
      </c>
      <c r="I40" t="s">
        <v>14</v>
      </c>
      <c r="J40" t="s">
        <v>27</v>
      </c>
      <c r="K40">
        <v>480</v>
      </c>
    </row>
    <row r="41" spans="1:11" x14ac:dyDescent="0.3">
      <c r="A41" t="s">
        <v>19</v>
      </c>
      <c r="B41">
        <v>608400</v>
      </c>
      <c r="C41">
        <v>2013</v>
      </c>
      <c r="D41" t="s">
        <v>21</v>
      </c>
      <c r="E41" t="s">
        <v>22</v>
      </c>
      <c r="F41">
        <v>19.2</v>
      </c>
      <c r="G41">
        <v>487.68</v>
      </c>
      <c r="H41">
        <v>8</v>
      </c>
      <c r="I41" t="s">
        <v>15</v>
      </c>
      <c r="J41" t="s">
        <v>27</v>
      </c>
      <c r="K41">
        <v>480</v>
      </c>
    </row>
    <row r="42" spans="1:11" x14ac:dyDescent="0.3">
      <c r="A42" t="s">
        <v>19</v>
      </c>
      <c r="B42">
        <v>608400</v>
      </c>
      <c r="C42">
        <v>2013</v>
      </c>
      <c r="D42" t="s">
        <v>21</v>
      </c>
      <c r="E42" t="s">
        <v>22</v>
      </c>
      <c r="F42">
        <v>19.5</v>
      </c>
      <c r="G42">
        <v>495.3</v>
      </c>
      <c r="H42">
        <v>8</v>
      </c>
      <c r="I42" t="s">
        <v>14</v>
      </c>
      <c r="J42" t="s">
        <v>27</v>
      </c>
      <c r="K42">
        <v>480</v>
      </c>
    </row>
    <row r="43" spans="1:11" x14ac:dyDescent="0.3">
      <c r="A43" t="s">
        <v>19</v>
      </c>
      <c r="B43">
        <v>608400</v>
      </c>
      <c r="C43">
        <v>2013</v>
      </c>
      <c r="D43" t="s">
        <v>21</v>
      </c>
      <c r="E43" t="s">
        <v>22</v>
      </c>
      <c r="F43">
        <v>19.5</v>
      </c>
      <c r="G43">
        <v>495.3</v>
      </c>
      <c r="H43">
        <v>10</v>
      </c>
      <c r="I43" t="s">
        <v>14</v>
      </c>
      <c r="J43" t="s">
        <v>27</v>
      </c>
      <c r="K43">
        <v>480</v>
      </c>
    </row>
    <row r="44" spans="1:11" x14ac:dyDescent="0.3">
      <c r="A44" t="s">
        <v>19</v>
      </c>
      <c r="B44">
        <v>608400</v>
      </c>
      <c r="C44">
        <v>2013</v>
      </c>
      <c r="D44" t="s">
        <v>21</v>
      </c>
      <c r="E44" t="s">
        <v>22</v>
      </c>
      <c r="F44">
        <v>19.7</v>
      </c>
      <c r="G44">
        <v>500.38</v>
      </c>
      <c r="H44">
        <v>7</v>
      </c>
      <c r="I44" t="s">
        <v>15</v>
      </c>
      <c r="J44" t="s">
        <v>27</v>
      </c>
      <c r="K44">
        <v>500</v>
      </c>
    </row>
    <row r="45" spans="1:11" x14ac:dyDescent="0.3">
      <c r="A45" t="s">
        <v>19</v>
      </c>
      <c r="B45">
        <v>608400</v>
      </c>
      <c r="C45">
        <v>2013</v>
      </c>
      <c r="D45" t="s">
        <v>21</v>
      </c>
      <c r="E45" t="s">
        <v>22</v>
      </c>
      <c r="F45">
        <v>20</v>
      </c>
      <c r="G45">
        <v>508</v>
      </c>
      <c r="H45">
        <v>7</v>
      </c>
      <c r="I45" t="s">
        <v>15</v>
      </c>
      <c r="J45" t="s">
        <v>27</v>
      </c>
      <c r="K45">
        <v>500</v>
      </c>
    </row>
    <row r="46" spans="1:11" x14ac:dyDescent="0.3">
      <c r="A46" t="s">
        <v>19</v>
      </c>
      <c r="B46">
        <v>608400</v>
      </c>
      <c r="C46">
        <v>2013</v>
      </c>
      <c r="D46" t="s">
        <v>21</v>
      </c>
      <c r="E46" t="s">
        <v>22</v>
      </c>
      <c r="F46">
        <v>20.100000000000001</v>
      </c>
      <c r="G46">
        <v>510.54</v>
      </c>
      <c r="H46">
        <v>6</v>
      </c>
      <c r="I46" t="s">
        <v>15</v>
      </c>
      <c r="J46" t="s">
        <v>27</v>
      </c>
      <c r="K46">
        <v>500</v>
      </c>
    </row>
    <row r="47" spans="1:11" x14ac:dyDescent="0.3">
      <c r="A47" t="s">
        <v>19</v>
      </c>
      <c r="B47">
        <v>608400</v>
      </c>
      <c r="C47">
        <v>2013</v>
      </c>
      <c r="D47" t="s">
        <v>21</v>
      </c>
      <c r="E47" t="s">
        <v>22</v>
      </c>
      <c r="F47">
        <v>20.5</v>
      </c>
      <c r="G47">
        <v>520.70000000000005</v>
      </c>
      <c r="H47">
        <v>12</v>
      </c>
      <c r="I47" t="s">
        <v>12</v>
      </c>
      <c r="J47" t="s">
        <v>27</v>
      </c>
      <c r="K47">
        <v>520</v>
      </c>
    </row>
    <row r="48" spans="1:11" x14ac:dyDescent="0.3">
      <c r="A48" t="s">
        <v>19</v>
      </c>
      <c r="B48">
        <v>608400</v>
      </c>
      <c r="C48">
        <v>2013</v>
      </c>
      <c r="D48" t="s">
        <v>21</v>
      </c>
      <c r="E48" t="s">
        <v>22</v>
      </c>
      <c r="F48">
        <v>20.6</v>
      </c>
      <c r="G48">
        <v>523.24</v>
      </c>
      <c r="H48">
        <v>6</v>
      </c>
      <c r="I48" t="s">
        <v>15</v>
      </c>
      <c r="J48" t="s">
        <v>27</v>
      </c>
      <c r="K48">
        <v>520</v>
      </c>
    </row>
    <row r="49" spans="1:11" x14ac:dyDescent="0.3">
      <c r="A49" t="s">
        <v>19</v>
      </c>
      <c r="B49">
        <v>608400</v>
      </c>
      <c r="C49">
        <v>2013</v>
      </c>
      <c r="D49" t="s">
        <v>21</v>
      </c>
      <c r="E49" t="s">
        <v>22</v>
      </c>
      <c r="F49">
        <v>20.6</v>
      </c>
      <c r="G49">
        <v>523.24</v>
      </c>
      <c r="H49">
        <v>10</v>
      </c>
      <c r="I49" t="s">
        <v>15</v>
      </c>
      <c r="J49" t="s">
        <v>27</v>
      </c>
      <c r="K49">
        <v>520</v>
      </c>
    </row>
    <row r="50" spans="1:11" x14ac:dyDescent="0.3">
      <c r="A50" t="s">
        <v>19</v>
      </c>
      <c r="B50">
        <v>608400</v>
      </c>
      <c r="C50">
        <v>2013</v>
      </c>
      <c r="D50" t="s">
        <v>21</v>
      </c>
      <c r="E50" t="s">
        <v>22</v>
      </c>
      <c r="F50">
        <v>20.7</v>
      </c>
      <c r="G50">
        <v>525.78</v>
      </c>
      <c r="H50">
        <v>13</v>
      </c>
      <c r="I50" t="s">
        <v>14</v>
      </c>
      <c r="J50" t="s">
        <v>27</v>
      </c>
      <c r="K50">
        <v>520</v>
      </c>
    </row>
    <row r="51" spans="1:11" x14ac:dyDescent="0.3">
      <c r="A51" t="s">
        <v>19</v>
      </c>
      <c r="B51">
        <v>608400</v>
      </c>
      <c r="C51">
        <v>2013</v>
      </c>
      <c r="D51" t="s">
        <v>21</v>
      </c>
      <c r="E51" t="s">
        <v>22</v>
      </c>
      <c r="F51">
        <v>20.9</v>
      </c>
      <c r="G51">
        <v>530.86</v>
      </c>
      <c r="H51">
        <v>7</v>
      </c>
      <c r="I51" t="s">
        <v>15</v>
      </c>
      <c r="J51" t="s">
        <v>27</v>
      </c>
      <c r="K51">
        <v>520</v>
      </c>
    </row>
    <row r="52" spans="1:11" x14ac:dyDescent="0.3">
      <c r="A52" t="s">
        <v>19</v>
      </c>
      <c r="B52">
        <v>608400</v>
      </c>
      <c r="C52">
        <v>2013</v>
      </c>
      <c r="D52" t="s">
        <v>21</v>
      </c>
      <c r="E52" t="s">
        <v>22</v>
      </c>
      <c r="F52">
        <v>20.9</v>
      </c>
      <c r="G52">
        <v>530.86</v>
      </c>
      <c r="H52">
        <v>9</v>
      </c>
      <c r="I52" t="s">
        <v>15</v>
      </c>
      <c r="J52" t="s">
        <v>27</v>
      </c>
      <c r="K52">
        <v>520</v>
      </c>
    </row>
    <row r="53" spans="1:11" x14ac:dyDescent="0.3">
      <c r="A53" t="s">
        <v>19</v>
      </c>
      <c r="B53">
        <v>608400</v>
      </c>
      <c r="C53">
        <v>2013</v>
      </c>
      <c r="D53" t="s">
        <v>21</v>
      </c>
      <c r="E53" t="s">
        <v>22</v>
      </c>
      <c r="F53">
        <v>21.5</v>
      </c>
      <c r="G53">
        <v>546.1</v>
      </c>
      <c r="H53">
        <v>9</v>
      </c>
      <c r="I53" t="s">
        <v>15</v>
      </c>
      <c r="J53" t="s">
        <v>27</v>
      </c>
      <c r="K53">
        <v>540</v>
      </c>
    </row>
    <row r="54" spans="1:11" x14ac:dyDescent="0.3">
      <c r="A54" t="s">
        <v>19</v>
      </c>
      <c r="B54">
        <v>608400</v>
      </c>
      <c r="C54">
        <v>2013</v>
      </c>
      <c r="D54" t="s">
        <v>21</v>
      </c>
      <c r="E54" t="s">
        <v>22</v>
      </c>
      <c r="F54">
        <v>21.7</v>
      </c>
      <c r="G54">
        <v>551.17999999999995</v>
      </c>
      <c r="H54">
        <v>8</v>
      </c>
      <c r="I54" t="s">
        <v>15</v>
      </c>
      <c r="J54" t="s">
        <v>27</v>
      </c>
      <c r="K54">
        <v>540</v>
      </c>
    </row>
    <row r="55" spans="1:11" x14ac:dyDescent="0.3">
      <c r="A55" t="s">
        <v>19</v>
      </c>
      <c r="B55">
        <v>608400</v>
      </c>
      <c r="C55">
        <v>2013</v>
      </c>
      <c r="D55" t="s">
        <v>21</v>
      </c>
      <c r="E55" t="s">
        <v>22</v>
      </c>
      <c r="F55">
        <v>22</v>
      </c>
      <c r="G55">
        <v>558.79999999999995</v>
      </c>
      <c r="H55">
        <v>13</v>
      </c>
      <c r="I55" t="s">
        <v>14</v>
      </c>
      <c r="J55" t="s">
        <v>27</v>
      </c>
      <c r="K55">
        <v>540</v>
      </c>
    </row>
    <row r="56" spans="1:11" x14ac:dyDescent="0.3">
      <c r="A56" t="s">
        <v>19</v>
      </c>
      <c r="B56">
        <v>608400</v>
      </c>
      <c r="C56">
        <v>2013</v>
      </c>
      <c r="D56" t="s">
        <v>21</v>
      </c>
      <c r="E56" t="s">
        <v>22</v>
      </c>
      <c r="F56">
        <v>22.1</v>
      </c>
      <c r="G56">
        <v>561.34</v>
      </c>
      <c r="H56">
        <v>7</v>
      </c>
      <c r="I56" t="s">
        <v>15</v>
      </c>
      <c r="J56" t="s">
        <v>27</v>
      </c>
      <c r="K56">
        <v>560</v>
      </c>
    </row>
    <row r="57" spans="1:11" x14ac:dyDescent="0.3">
      <c r="A57" t="s">
        <v>19</v>
      </c>
      <c r="B57">
        <v>608400</v>
      </c>
      <c r="C57">
        <v>2013</v>
      </c>
      <c r="D57" t="s">
        <v>21</v>
      </c>
      <c r="E57" t="s">
        <v>22</v>
      </c>
      <c r="F57">
        <v>22.1</v>
      </c>
      <c r="G57">
        <v>561.34</v>
      </c>
      <c r="H57">
        <v>7</v>
      </c>
      <c r="I57" t="s">
        <v>15</v>
      </c>
      <c r="J57" t="s">
        <v>27</v>
      </c>
      <c r="K57">
        <v>560</v>
      </c>
    </row>
    <row r="58" spans="1:11" x14ac:dyDescent="0.3">
      <c r="A58" t="s">
        <v>19</v>
      </c>
      <c r="B58">
        <v>608400</v>
      </c>
      <c r="C58">
        <v>2013</v>
      </c>
      <c r="D58" t="s">
        <v>21</v>
      </c>
      <c r="E58" t="s">
        <v>22</v>
      </c>
      <c r="F58">
        <v>22.1</v>
      </c>
      <c r="G58">
        <v>561.34</v>
      </c>
      <c r="H58">
        <v>8</v>
      </c>
      <c r="I58" t="s">
        <v>15</v>
      </c>
      <c r="J58" t="s">
        <v>27</v>
      </c>
      <c r="K58">
        <v>560</v>
      </c>
    </row>
    <row r="59" spans="1:11" x14ac:dyDescent="0.3">
      <c r="A59" t="s">
        <v>19</v>
      </c>
      <c r="B59">
        <v>608400</v>
      </c>
      <c r="C59">
        <v>2013</v>
      </c>
      <c r="D59" t="s">
        <v>21</v>
      </c>
      <c r="E59" t="s">
        <v>22</v>
      </c>
      <c r="F59">
        <v>22.4</v>
      </c>
      <c r="G59">
        <v>568.96</v>
      </c>
      <c r="H59">
        <v>8</v>
      </c>
      <c r="I59" t="s">
        <v>15</v>
      </c>
      <c r="J59" t="s">
        <v>27</v>
      </c>
      <c r="K59">
        <v>560</v>
      </c>
    </row>
    <row r="60" spans="1:11" x14ac:dyDescent="0.3">
      <c r="A60" t="s">
        <v>19</v>
      </c>
      <c r="B60">
        <v>608400</v>
      </c>
      <c r="C60">
        <v>2013</v>
      </c>
      <c r="D60" t="s">
        <v>21</v>
      </c>
      <c r="E60" t="s">
        <v>22</v>
      </c>
      <c r="F60">
        <v>24.6</v>
      </c>
      <c r="G60">
        <v>624.84</v>
      </c>
      <c r="H60">
        <v>14</v>
      </c>
      <c r="I60" t="s">
        <v>15</v>
      </c>
      <c r="J60" t="s">
        <v>27</v>
      </c>
      <c r="K60">
        <v>620</v>
      </c>
    </row>
    <row r="61" spans="1:11" x14ac:dyDescent="0.3">
      <c r="A61" t="s">
        <v>19</v>
      </c>
      <c r="B61">
        <v>608400</v>
      </c>
      <c r="C61">
        <v>2013</v>
      </c>
      <c r="D61" t="s">
        <v>21</v>
      </c>
      <c r="E61" t="s">
        <v>22</v>
      </c>
      <c r="F61">
        <v>26.5</v>
      </c>
      <c r="G61">
        <v>673.1</v>
      </c>
      <c r="H61">
        <v>17</v>
      </c>
      <c r="I61" t="s">
        <v>12</v>
      </c>
      <c r="J61" t="s">
        <v>27</v>
      </c>
      <c r="K6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B3" sqref="B3:M3"/>
    </sheetView>
  </sheetViews>
  <sheetFormatPr defaultRowHeight="14" x14ac:dyDescent="0.3"/>
  <cols>
    <col min="1" max="1" width="12.59765625" bestFit="1" customWidth="1"/>
    <col min="2" max="2" width="15.5" bestFit="1" customWidth="1"/>
    <col min="3" max="3" width="7.796875" bestFit="1" customWidth="1"/>
    <col min="4" max="5" width="6.796875" bestFit="1" customWidth="1"/>
    <col min="6" max="7" width="6.8984375" bestFit="1" customWidth="1"/>
    <col min="8" max="11" width="6.796875" bestFit="1" customWidth="1"/>
    <col min="12" max="13" width="7.796875" bestFit="1" customWidth="1"/>
    <col min="14" max="14" width="10.8984375" bestFit="1" customWidth="1"/>
  </cols>
  <sheetData>
    <row r="1" spans="1:14" x14ac:dyDescent="0.3">
      <c r="A1" t="s">
        <v>32</v>
      </c>
    </row>
    <row r="2" spans="1:14" x14ac:dyDescent="0.3">
      <c r="A2" s="1" t="s">
        <v>31</v>
      </c>
      <c r="B2" s="1" t="s">
        <v>30</v>
      </c>
    </row>
    <row r="3" spans="1:14" x14ac:dyDescent="0.3">
      <c r="A3" s="1" t="s">
        <v>28</v>
      </c>
      <c r="B3">
        <v>1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12</v>
      </c>
      <c r="K3">
        <v>13</v>
      </c>
      <c r="L3">
        <v>14</v>
      </c>
      <c r="M3">
        <v>17</v>
      </c>
      <c r="N3" t="s">
        <v>29</v>
      </c>
    </row>
    <row r="4" spans="1:14" x14ac:dyDescent="0.3">
      <c r="A4" s="2">
        <v>160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</row>
    <row r="5" spans="1:14" x14ac:dyDescent="0.3">
      <c r="A5" s="2">
        <v>180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</row>
    <row r="6" spans="1:14" x14ac:dyDescent="0.3">
      <c r="A6" s="2">
        <v>200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r="7" spans="1:14" x14ac:dyDescent="0.3">
      <c r="A7" s="2">
        <v>220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</row>
    <row r="8" spans="1:14" x14ac:dyDescent="0.3">
      <c r="A8" s="2">
        <v>380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</row>
    <row r="9" spans="1:14" x14ac:dyDescent="0.3">
      <c r="A9" s="2">
        <v>400</v>
      </c>
      <c r="B9" s="5">
        <v>0</v>
      </c>
      <c r="C9" s="5">
        <v>0</v>
      </c>
      <c r="D9" s="5">
        <v>0</v>
      </c>
      <c r="E9" s="5">
        <v>0.5</v>
      </c>
      <c r="F9" s="5">
        <v>0.5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2">
        <v>420</v>
      </c>
      <c r="B10" s="5">
        <v>0</v>
      </c>
      <c r="C10" s="5">
        <v>0</v>
      </c>
      <c r="D10" s="5">
        <v>0.66666666666666663</v>
      </c>
      <c r="E10" s="5">
        <v>0</v>
      </c>
      <c r="F10" s="5">
        <v>0</v>
      </c>
      <c r="G10" s="5">
        <v>0.33333333333333331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2">
        <v>440</v>
      </c>
      <c r="B11" s="5">
        <v>0</v>
      </c>
      <c r="C11" s="5">
        <v>0</v>
      </c>
      <c r="D11" s="5">
        <v>0.25</v>
      </c>
      <c r="E11" s="5">
        <v>0</v>
      </c>
      <c r="F11" s="5">
        <v>0.5</v>
      </c>
      <c r="G11" s="5">
        <v>0</v>
      </c>
      <c r="H11" s="5">
        <v>0.25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2">
        <v>460</v>
      </c>
      <c r="B12" s="5">
        <v>0</v>
      </c>
      <c r="C12" s="5">
        <v>0</v>
      </c>
      <c r="D12" s="5">
        <v>0</v>
      </c>
      <c r="E12" s="5">
        <v>0</v>
      </c>
      <c r="F12" s="5">
        <v>0.5</v>
      </c>
      <c r="G12" s="5">
        <v>0.33333333333333331</v>
      </c>
      <c r="H12" s="5">
        <v>0.16666666666666666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2">
        <v>480</v>
      </c>
      <c r="B13" s="5">
        <v>0</v>
      </c>
      <c r="C13" s="5">
        <v>0</v>
      </c>
      <c r="D13" s="5">
        <v>0</v>
      </c>
      <c r="E13" s="5">
        <v>0</v>
      </c>
      <c r="F13" s="5">
        <v>0.14285714285714285</v>
      </c>
      <c r="G13" s="5">
        <v>0.7142857142857143</v>
      </c>
      <c r="H13" s="5">
        <v>0</v>
      </c>
      <c r="I13" s="5">
        <v>0.14285714285714285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2">
        <v>500</v>
      </c>
      <c r="B14" s="5">
        <v>0</v>
      </c>
      <c r="C14" s="5">
        <v>0</v>
      </c>
      <c r="D14" s="5">
        <v>0</v>
      </c>
      <c r="E14" s="5">
        <v>0.33333333333333331</v>
      </c>
      <c r="F14" s="5">
        <v>0.66666666666666663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</row>
    <row r="15" spans="1:14" x14ac:dyDescent="0.3">
      <c r="A15" s="2">
        <v>520</v>
      </c>
      <c r="B15" s="5">
        <v>0</v>
      </c>
      <c r="C15" s="5">
        <v>0</v>
      </c>
      <c r="D15" s="5">
        <v>0</v>
      </c>
      <c r="E15" s="5">
        <v>0.16666666666666666</v>
      </c>
      <c r="F15" s="5">
        <v>0.16666666666666666</v>
      </c>
      <c r="G15" s="5">
        <v>0</v>
      </c>
      <c r="H15" s="5">
        <v>0.16666666666666666</v>
      </c>
      <c r="I15" s="5">
        <v>0.16666666666666666</v>
      </c>
      <c r="J15" s="5">
        <v>0.16666666666666666</v>
      </c>
      <c r="K15" s="5">
        <v>0.16666666666666666</v>
      </c>
      <c r="L15" s="5">
        <v>0</v>
      </c>
      <c r="M15" s="5">
        <v>0</v>
      </c>
      <c r="N15" s="5">
        <v>1</v>
      </c>
    </row>
    <row r="16" spans="1:14" x14ac:dyDescent="0.3">
      <c r="A16" s="2">
        <v>540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0.33333333333333331</v>
      </c>
      <c r="H16" s="5">
        <v>0.33333333333333331</v>
      </c>
      <c r="I16" s="5">
        <v>0</v>
      </c>
      <c r="J16" s="5">
        <v>0</v>
      </c>
      <c r="K16" s="5">
        <v>0.33333333333333331</v>
      </c>
      <c r="L16" s="5">
        <v>0</v>
      </c>
      <c r="M16" s="5">
        <v>0</v>
      </c>
      <c r="N16" s="5">
        <v>1</v>
      </c>
    </row>
    <row r="17" spans="1:14" x14ac:dyDescent="0.3">
      <c r="A17" s="2">
        <v>560</v>
      </c>
      <c r="B17" s="5">
        <v>0</v>
      </c>
      <c r="C17" s="5">
        <v>0</v>
      </c>
      <c r="D17" s="5">
        <v>0</v>
      </c>
      <c r="E17" s="5">
        <v>0</v>
      </c>
      <c r="F17" s="5">
        <v>0.5</v>
      </c>
      <c r="G17" s="5">
        <v>0.5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</row>
    <row r="18" spans="1:14" x14ac:dyDescent="0.3">
      <c r="A18" s="2">
        <v>620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</row>
    <row r="19" spans="1:14" x14ac:dyDescent="0.3">
      <c r="A19" s="2">
        <v>660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</row>
    <row r="20" spans="1:14" x14ac:dyDescent="0.3">
      <c r="A20" s="2" t="s">
        <v>29</v>
      </c>
      <c r="B20" s="5">
        <v>0.25</v>
      </c>
      <c r="C20" s="5">
        <v>1.6666666666666666E-2</v>
      </c>
      <c r="D20" s="5">
        <v>6.6666666666666666E-2</v>
      </c>
      <c r="E20" s="5">
        <v>0.05</v>
      </c>
      <c r="F20" s="5">
        <v>0.23333333333333334</v>
      </c>
      <c r="G20" s="5">
        <v>0.18333333333333332</v>
      </c>
      <c r="H20" s="5">
        <v>8.3333333333333329E-2</v>
      </c>
      <c r="I20" s="5">
        <v>3.3333333333333333E-2</v>
      </c>
      <c r="J20" s="5">
        <v>1.6666666666666666E-2</v>
      </c>
      <c r="K20" s="5">
        <v>3.3333333333333333E-2</v>
      </c>
      <c r="L20" s="5">
        <v>1.6666666666666666E-2</v>
      </c>
      <c r="M20" s="5">
        <v>1.6666666666666666E-2</v>
      </c>
      <c r="N20" s="5">
        <v>1</v>
      </c>
    </row>
    <row r="23" spans="1:14" x14ac:dyDescent="0.3">
      <c r="A23" t="s">
        <v>33</v>
      </c>
    </row>
    <row r="24" spans="1:14" x14ac:dyDescent="0.3">
      <c r="B24">
        <v>1</v>
      </c>
      <c r="C24">
        <v>4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12</v>
      </c>
      <c r="K24">
        <v>13</v>
      </c>
      <c r="L24">
        <v>14</v>
      </c>
      <c r="M24">
        <v>17</v>
      </c>
    </row>
    <row r="25" spans="1:14" x14ac:dyDescent="0.3">
      <c r="A25">
        <v>160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4" x14ac:dyDescent="0.3">
      <c r="A26">
        <v>180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4" x14ac:dyDescent="0.3">
      <c r="A27">
        <v>200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4" x14ac:dyDescent="0.3">
      <c r="A28">
        <v>220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4" x14ac:dyDescent="0.3">
      <c r="A29">
        <v>380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4" x14ac:dyDescent="0.3">
      <c r="A30">
        <v>400</v>
      </c>
      <c r="B30" s="5">
        <v>0</v>
      </c>
      <c r="C30" s="5">
        <v>0</v>
      </c>
      <c r="D30" s="5">
        <v>0</v>
      </c>
      <c r="E30" s="5">
        <v>0.5</v>
      </c>
      <c r="F30" s="5">
        <v>0.5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4" x14ac:dyDescent="0.3">
      <c r="A31">
        <v>420</v>
      </c>
      <c r="B31" s="5">
        <v>0</v>
      </c>
      <c r="C31" s="5">
        <v>0</v>
      </c>
      <c r="D31" s="5">
        <v>0.66666666666666696</v>
      </c>
      <c r="E31" s="5">
        <v>0</v>
      </c>
      <c r="F31" s="5">
        <v>0</v>
      </c>
      <c r="G31" s="5">
        <v>0.33333333333333298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4" x14ac:dyDescent="0.3">
      <c r="A32">
        <v>440</v>
      </c>
      <c r="B32" s="5">
        <v>0</v>
      </c>
      <c r="C32" s="5">
        <v>0</v>
      </c>
      <c r="D32" s="5">
        <v>0.25</v>
      </c>
      <c r="E32" s="5">
        <v>0</v>
      </c>
      <c r="F32" s="5">
        <v>0.5</v>
      </c>
      <c r="G32" s="5">
        <v>0</v>
      </c>
      <c r="H32" s="5">
        <v>0.25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x14ac:dyDescent="0.3">
      <c r="A33">
        <v>460</v>
      </c>
      <c r="B33" s="5">
        <v>0</v>
      </c>
      <c r="C33" s="5">
        <v>0</v>
      </c>
      <c r="D33" s="5">
        <v>0</v>
      </c>
      <c r="E33" s="5">
        <v>0</v>
      </c>
      <c r="F33" s="5">
        <v>0.5</v>
      </c>
      <c r="G33" s="5">
        <v>0.33333333333333298</v>
      </c>
      <c r="H33" s="5">
        <v>0.16666666666666699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x14ac:dyDescent="0.3">
      <c r="A34">
        <v>480</v>
      </c>
      <c r="B34" s="5">
        <v>0</v>
      </c>
      <c r="C34" s="5">
        <v>0</v>
      </c>
      <c r="D34" s="5">
        <v>0</v>
      </c>
      <c r="E34" s="5">
        <v>0</v>
      </c>
      <c r="F34" s="5">
        <v>0.14285714285714299</v>
      </c>
      <c r="G34" s="5">
        <v>0.71428571428571397</v>
      </c>
      <c r="H34" s="5">
        <v>0</v>
      </c>
      <c r="I34" s="5">
        <v>0.14285714285714299</v>
      </c>
      <c r="J34" s="5">
        <v>0</v>
      </c>
      <c r="K34" s="5">
        <v>0</v>
      </c>
      <c r="L34" s="5">
        <v>0</v>
      </c>
      <c r="M34" s="5">
        <v>0</v>
      </c>
    </row>
    <row r="35" spans="1:13" x14ac:dyDescent="0.3">
      <c r="A35">
        <v>500</v>
      </c>
      <c r="B35" s="5">
        <v>0</v>
      </c>
      <c r="C35" s="5">
        <v>0</v>
      </c>
      <c r="D35" s="5">
        <v>0</v>
      </c>
      <c r="E35" s="5">
        <v>0.33333333333333298</v>
      </c>
      <c r="F35" s="5">
        <v>0.66666666666666696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3">
      <c r="A36">
        <v>520</v>
      </c>
      <c r="B36" s="5">
        <v>0</v>
      </c>
      <c r="C36" s="5">
        <v>0</v>
      </c>
      <c r="D36" s="5">
        <v>0</v>
      </c>
      <c r="E36" s="5">
        <v>0.16666666666666699</v>
      </c>
      <c r="F36" s="5">
        <v>0.16666666666666699</v>
      </c>
      <c r="G36" s="5">
        <v>0</v>
      </c>
      <c r="H36" s="5">
        <v>0.16666666666666699</v>
      </c>
      <c r="I36" s="5">
        <v>0.16666666666666699</v>
      </c>
      <c r="J36" s="5">
        <v>0.16666666666666699</v>
      </c>
      <c r="K36" s="5">
        <v>0.16666666666666699</v>
      </c>
      <c r="L36" s="5">
        <v>0</v>
      </c>
      <c r="M36" s="5">
        <v>0</v>
      </c>
    </row>
    <row r="37" spans="1:13" x14ac:dyDescent="0.3">
      <c r="A37">
        <v>540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0.33333333333333298</v>
      </c>
      <c r="H37" s="5">
        <v>0.33333333333333298</v>
      </c>
      <c r="I37" s="5">
        <v>0</v>
      </c>
      <c r="J37" s="5">
        <v>0</v>
      </c>
      <c r="K37" s="5">
        <v>0.33333333333333298</v>
      </c>
      <c r="L37" s="5">
        <v>0</v>
      </c>
      <c r="M37" s="5">
        <v>0</v>
      </c>
    </row>
    <row r="38" spans="1:13" x14ac:dyDescent="0.3">
      <c r="A38">
        <v>560</v>
      </c>
      <c r="B38" s="5">
        <v>0</v>
      </c>
      <c r="C38" s="5">
        <v>0</v>
      </c>
      <c r="D38" s="5">
        <v>0</v>
      </c>
      <c r="E38" s="5">
        <v>0</v>
      </c>
      <c r="F38" s="5">
        <v>0.5</v>
      </c>
      <c r="G38" s="5">
        <v>0.5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x14ac:dyDescent="0.3">
      <c r="A39">
        <v>620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</row>
    <row r="40" spans="1:13" x14ac:dyDescent="0.3">
      <c r="A40">
        <v>660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</row>
    <row r="43" spans="1:13" x14ac:dyDescent="0.3">
      <c r="A43" t="s">
        <v>34</v>
      </c>
    </row>
    <row r="44" spans="1:13" x14ac:dyDescent="0.3">
      <c r="B44">
        <f>B3-B24</f>
        <v>0</v>
      </c>
      <c r="C44">
        <f t="shared" ref="C44:M44" si="0">C3-C24</f>
        <v>0</v>
      </c>
      <c r="D44">
        <f t="shared" si="0"/>
        <v>0</v>
      </c>
      <c r="E44">
        <f t="shared" si="0"/>
        <v>0</v>
      </c>
      <c r="F44">
        <f t="shared" si="0"/>
        <v>0</v>
      </c>
      <c r="G44">
        <f t="shared" si="0"/>
        <v>0</v>
      </c>
      <c r="H44">
        <f t="shared" si="0"/>
        <v>0</v>
      </c>
      <c r="I44">
        <f t="shared" si="0"/>
        <v>0</v>
      </c>
      <c r="J44">
        <f t="shared" si="0"/>
        <v>0</v>
      </c>
      <c r="K44">
        <f t="shared" si="0"/>
        <v>0</v>
      </c>
      <c r="L44">
        <f t="shared" si="0"/>
        <v>0</v>
      </c>
      <c r="M44">
        <f t="shared" si="0"/>
        <v>0</v>
      </c>
    </row>
    <row r="45" spans="1:13" x14ac:dyDescent="0.3">
      <c r="A45">
        <f>A4-A25</f>
        <v>0</v>
      </c>
      <c r="B45">
        <f>B4-B25</f>
        <v>0</v>
      </c>
      <c r="C45">
        <f t="shared" ref="C45:M45" si="1">C4-C25</f>
        <v>0</v>
      </c>
      <c r="D45">
        <f t="shared" si="1"/>
        <v>0</v>
      </c>
      <c r="E45">
        <f t="shared" si="1"/>
        <v>0</v>
      </c>
      <c r="F45">
        <f t="shared" si="1"/>
        <v>0</v>
      </c>
      <c r="G45">
        <f t="shared" si="1"/>
        <v>0</v>
      </c>
      <c r="H45">
        <f t="shared" si="1"/>
        <v>0</v>
      </c>
      <c r="I45">
        <f t="shared" si="1"/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 t="shared" si="1"/>
        <v>0</v>
      </c>
    </row>
    <row r="46" spans="1:13" x14ac:dyDescent="0.3">
      <c r="A46">
        <f t="shared" ref="A46:B60" si="2">A5-A26</f>
        <v>0</v>
      </c>
      <c r="B46">
        <f t="shared" si="2"/>
        <v>0</v>
      </c>
      <c r="C46">
        <f t="shared" ref="C46:M46" si="3">C5-C26</f>
        <v>0</v>
      </c>
      <c r="D46">
        <f t="shared" si="3"/>
        <v>0</v>
      </c>
      <c r="E46">
        <f t="shared" si="3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</row>
    <row r="47" spans="1:13" x14ac:dyDescent="0.3">
      <c r="A47">
        <f t="shared" si="2"/>
        <v>0</v>
      </c>
      <c r="B47">
        <f t="shared" si="2"/>
        <v>0</v>
      </c>
      <c r="C47">
        <f t="shared" ref="C47:M47" si="4">C6-C27</f>
        <v>0</v>
      </c>
      <c r="D47">
        <f t="shared" si="4"/>
        <v>0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</row>
    <row r="48" spans="1:13" x14ac:dyDescent="0.3">
      <c r="A48">
        <f t="shared" si="2"/>
        <v>0</v>
      </c>
      <c r="B48">
        <f t="shared" si="2"/>
        <v>0</v>
      </c>
      <c r="C48">
        <f t="shared" ref="C48:M48" si="5">C7-C28</f>
        <v>0</v>
      </c>
      <c r="D48">
        <f t="shared" si="5"/>
        <v>0</v>
      </c>
      <c r="E48">
        <f t="shared" si="5"/>
        <v>0</v>
      </c>
      <c r="F48">
        <f t="shared" si="5"/>
        <v>0</v>
      </c>
      <c r="G48">
        <f t="shared" si="5"/>
        <v>0</v>
      </c>
      <c r="H48">
        <f t="shared" si="5"/>
        <v>0</v>
      </c>
      <c r="I48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</row>
    <row r="49" spans="1:13" x14ac:dyDescent="0.3">
      <c r="A49">
        <f t="shared" si="2"/>
        <v>0</v>
      </c>
      <c r="B49">
        <f t="shared" si="2"/>
        <v>0</v>
      </c>
      <c r="C49">
        <f t="shared" ref="C49:M49" si="6">C8-C29</f>
        <v>0</v>
      </c>
      <c r="D49">
        <f t="shared" si="6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</row>
    <row r="50" spans="1:13" x14ac:dyDescent="0.3">
      <c r="A50">
        <f t="shared" si="2"/>
        <v>0</v>
      </c>
      <c r="B50">
        <f t="shared" si="2"/>
        <v>0</v>
      </c>
      <c r="C50">
        <f t="shared" ref="C50:M50" si="7">C9-C30</f>
        <v>0</v>
      </c>
      <c r="D50">
        <f t="shared" si="7"/>
        <v>0</v>
      </c>
      <c r="E50">
        <f t="shared" si="7"/>
        <v>0</v>
      </c>
      <c r="F50">
        <f t="shared" si="7"/>
        <v>0</v>
      </c>
      <c r="G50">
        <f t="shared" si="7"/>
        <v>0</v>
      </c>
      <c r="H50">
        <f t="shared" si="7"/>
        <v>0</v>
      </c>
      <c r="I50">
        <f t="shared" si="7"/>
        <v>0</v>
      </c>
      <c r="J50">
        <f t="shared" si="7"/>
        <v>0</v>
      </c>
      <c r="K50">
        <f t="shared" si="7"/>
        <v>0</v>
      </c>
      <c r="L50">
        <f t="shared" si="7"/>
        <v>0</v>
      </c>
      <c r="M50">
        <f t="shared" si="7"/>
        <v>0</v>
      </c>
    </row>
    <row r="51" spans="1:13" x14ac:dyDescent="0.3">
      <c r="A51">
        <f t="shared" si="2"/>
        <v>0</v>
      </c>
      <c r="B51">
        <f t="shared" si="2"/>
        <v>0</v>
      </c>
      <c r="C51">
        <f t="shared" ref="C51:M51" si="8">C10-C31</f>
        <v>0</v>
      </c>
      <c r="D51">
        <f t="shared" si="8"/>
        <v>0</v>
      </c>
      <c r="E51">
        <f t="shared" si="8"/>
        <v>0</v>
      </c>
      <c r="F51">
        <f t="shared" si="8"/>
        <v>0</v>
      </c>
      <c r="G51">
        <f t="shared" si="8"/>
        <v>0</v>
      </c>
      <c r="H51">
        <f t="shared" si="8"/>
        <v>0</v>
      </c>
      <c r="I51">
        <f t="shared" si="8"/>
        <v>0</v>
      </c>
      <c r="J51">
        <f t="shared" si="8"/>
        <v>0</v>
      </c>
      <c r="K51">
        <f t="shared" si="8"/>
        <v>0</v>
      </c>
      <c r="L51">
        <f t="shared" si="8"/>
        <v>0</v>
      </c>
      <c r="M51">
        <f t="shared" si="8"/>
        <v>0</v>
      </c>
    </row>
    <row r="52" spans="1:13" x14ac:dyDescent="0.3">
      <c r="A52">
        <f t="shared" si="2"/>
        <v>0</v>
      </c>
      <c r="B52">
        <f t="shared" si="2"/>
        <v>0</v>
      </c>
      <c r="C52">
        <f t="shared" ref="C52:M52" si="9">C11-C32</f>
        <v>0</v>
      </c>
      <c r="D52">
        <f t="shared" si="9"/>
        <v>0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0</v>
      </c>
      <c r="I52">
        <f t="shared" si="9"/>
        <v>0</v>
      </c>
      <c r="J52">
        <f t="shared" si="9"/>
        <v>0</v>
      </c>
      <c r="K52">
        <f t="shared" si="9"/>
        <v>0</v>
      </c>
      <c r="L52">
        <f t="shared" si="9"/>
        <v>0</v>
      </c>
      <c r="M52">
        <f t="shared" si="9"/>
        <v>0</v>
      </c>
    </row>
    <row r="53" spans="1:13" x14ac:dyDescent="0.3">
      <c r="A53">
        <f t="shared" si="2"/>
        <v>0</v>
      </c>
      <c r="B53">
        <f t="shared" si="2"/>
        <v>0</v>
      </c>
      <c r="C53">
        <f t="shared" ref="C53:M53" si="10">C12-C33</f>
        <v>0</v>
      </c>
      <c r="D53">
        <f t="shared" si="10"/>
        <v>0</v>
      </c>
      <c r="E53">
        <f t="shared" si="10"/>
        <v>0</v>
      </c>
      <c r="F53">
        <f t="shared" si="10"/>
        <v>0</v>
      </c>
      <c r="G53">
        <f t="shared" si="10"/>
        <v>0</v>
      </c>
      <c r="H53">
        <f t="shared" si="10"/>
        <v>-3.3306690738754696E-16</v>
      </c>
      <c r="I53">
        <f t="shared" si="10"/>
        <v>0</v>
      </c>
      <c r="J53">
        <f t="shared" si="10"/>
        <v>0</v>
      </c>
      <c r="K53">
        <f t="shared" si="10"/>
        <v>0</v>
      </c>
      <c r="L53">
        <f t="shared" si="10"/>
        <v>0</v>
      </c>
      <c r="M53">
        <f t="shared" si="10"/>
        <v>0</v>
      </c>
    </row>
    <row r="54" spans="1:13" x14ac:dyDescent="0.3">
      <c r="A54">
        <f t="shared" si="2"/>
        <v>0</v>
      </c>
      <c r="B54">
        <f t="shared" si="2"/>
        <v>0</v>
      </c>
      <c r="C54">
        <f t="shared" ref="C54:M54" si="11">C13-C34</f>
        <v>0</v>
      </c>
      <c r="D54">
        <f t="shared" si="11"/>
        <v>0</v>
      </c>
      <c r="E54">
        <f t="shared" si="11"/>
        <v>0</v>
      </c>
      <c r="F54">
        <f t="shared" si="11"/>
        <v>0</v>
      </c>
      <c r="G54">
        <f t="shared" si="11"/>
        <v>0</v>
      </c>
      <c r="H54">
        <f t="shared" si="11"/>
        <v>0</v>
      </c>
      <c r="I54">
        <f t="shared" si="11"/>
        <v>0</v>
      </c>
      <c r="J54">
        <f t="shared" si="11"/>
        <v>0</v>
      </c>
      <c r="K54">
        <f t="shared" si="11"/>
        <v>0</v>
      </c>
      <c r="L54">
        <f t="shared" si="11"/>
        <v>0</v>
      </c>
      <c r="M54">
        <f t="shared" si="11"/>
        <v>0</v>
      </c>
    </row>
    <row r="55" spans="1:13" x14ac:dyDescent="0.3">
      <c r="A55">
        <f t="shared" si="2"/>
        <v>0</v>
      </c>
      <c r="B55">
        <f t="shared" si="2"/>
        <v>0</v>
      </c>
      <c r="C55">
        <f t="shared" ref="C55:M55" si="12">C14-C35</f>
        <v>0</v>
      </c>
      <c r="D55">
        <f t="shared" si="12"/>
        <v>0</v>
      </c>
      <c r="E55">
        <f t="shared" si="12"/>
        <v>0</v>
      </c>
      <c r="F55">
        <f t="shared" si="12"/>
        <v>0</v>
      </c>
      <c r="G55">
        <f t="shared" si="12"/>
        <v>0</v>
      </c>
      <c r="H55">
        <f t="shared" si="12"/>
        <v>0</v>
      </c>
      <c r="I55">
        <f t="shared" si="12"/>
        <v>0</v>
      </c>
      <c r="J55">
        <f t="shared" si="12"/>
        <v>0</v>
      </c>
      <c r="K55">
        <f t="shared" si="12"/>
        <v>0</v>
      </c>
      <c r="L55">
        <f t="shared" si="12"/>
        <v>0</v>
      </c>
      <c r="M55">
        <f t="shared" si="12"/>
        <v>0</v>
      </c>
    </row>
    <row r="56" spans="1:13" x14ac:dyDescent="0.3">
      <c r="A56">
        <f t="shared" si="2"/>
        <v>0</v>
      </c>
      <c r="B56">
        <f t="shared" si="2"/>
        <v>0</v>
      </c>
      <c r="C56">
        <f t="shared" ref="C56:M56" si="13">C15-C36</f>
        <v>0</v>
      </c>
      <c r="D56">
        <f t="shared" si="13"/>
        <v>0</v>
      </c>
      <c r="E56">
        <f t="shared" si="13"/>
        <v>-3.3306690738754696E-16</v>
      </c>
      <c r="F56">
        <f t="shared" si="13"/>
        <v>-3.3306690738754696E-16</v>
      </c>
      <c r="G56">
        <f t="shared" si="13"/>
        <v>0</v>
      </c>
      <c r="H56">
        <f t="shared" si="13"/>
        <v>-3.3306690738754696E-16</v>
      </c>
      <c r="I56">
        <f t="shared" si="13"/>
        <v>-3.3306690738754696E-16</v>
      </c>
      <c r="J56">
        <f t="shared" si="13"/>
        <v>-3.3306690738754696E-16</v>
      </c>
      <c r="K56">
        <f t="shared" si="13"/>
        <v>-3.3306690738754696E-16</v>
      </c>
      <c r="L56">
        <f t="shared" si="13"/>
        <v>0</v>
      </c>
      <c r="M56">
        <f t="shared" si="13"/>
        <v>0</v>
      </c>
    </row>
    <row r="57" spans="1:13" x14ac:dyDescent="0.3">
      <c r="A57">
        <f t="shared" si="2"/>
        <v>0</v>
      </c>
      <c r="B57">
        <f t="shared" si="2"/>
        <v>0</v>
      </c>
      <c r="C57">
        <f t="shared" ref="C57:M57" si="14">C16-C37</f>
        <v>0</v>
      </c>
      <c r="D57">
        <f t="shared" si="14"/>
        <v>0</v>
      </c>
      <c r="E57">
        <f t="shared" si="14"/>
        <v>0</v>
      </c>
      <c r="F57">
        <f t="shared" si="14"/>
        <v>0</v>
      </c>
      <c r="G57">
        <f t="shared" si="14"/>
        <v>0</v>
      </c>
      <c r="H57">
        <f t="shared" si="14"/>
        <v>0</v>
      </c>
      <c r="I57">
        <f t="shared" si="14"/>
        <v>0</v>
      </c>
      <c r="J57">
        <f t="shared" si="14"/>
        <v>0</v>
      </c>
      <c r="K57">
        <f t="shared" si="14"/>
        <v>0</v>
      </c>
      <c r="L57">
        <f t="shared" si="14"/>
        <v>0</v>
      </c>
      <c r="M57">
        <f t="shared" si="14"/>
        <v>0</v>
      </c>
    </row>
    <row r="58" spans="1:13" x14ac:dyDescent="0.3">
      <c r="A58">
        <f t="shared" si="2"/>
        <v>0</v>
      </c>
      <c r="B58">
        <f t="shared" si="2"/>
        <v>0</v>
      </c>
      <c r="C58">
        <f t="shared" ref="C58:M58" si="15">C17-C38</f>
        <v>0</v>
      </c>
      <c r="D58">
        <f t="shared" si="15"/>
        <v>0</v>
      </c>
      <c r="E58">
        <f t="shared" si="15"/>
        <v>0</v>
      </c>
      <c r="F58">
        <f t="shared" si="15"/>
        <v>0</v>
      </c>
      <c r="G58">
        <f t="shared" si="15"/>
        <v>0</v>
      </c>
      <c r="H58">
        <f t="shared" si="15"/>
        <v>0</v>
      </c>
      <c r="I58">
        <f t="shared" si="15"/>
        <v>0</v>
      </c>
      <c r="J58">
        <f t="shared" si="15"/>
        <v>0</v>
      </c>
      <c r="K58">
        <f t="shared" si="15"/>
        <v>0</v>
      </c>
      <c r="L58">
        <f t="shared" si="15"/>
        <v>0</v>
      </c>
      <c r="M58">
        <f t="shared" si="15"/>
        <v>0</v>
      </c>
    </row>
    <row r="59" spans="1:13" x14ac:dyDescent="0.3">
      <c r="A59">
        <f t="shared" si="2"/>
        <v>0</v>
      </c>
      <c r="B59">
        <f t="shared" si="2"/>
        <v>0</v>
      </c>
      <c r="C59">
        <f t="shared" ref="C59:M59" si="16">C18-C39</f>
        <v>0</v>
      </c>
      <c r="D59">
        <f t="shared" si="16"/>
        <v>0</v>
      </c>
      <c r="E59">
        <f t="shared" si="16"/>
        <v>0</v>
      </c>
      <c r="F59">
        <f t="shared" si="16"/>
        <v>0</v>
      </c>
      <c r="G59">
        <f t="shared" si="16"/>
        <v>0</v>
      </c>
      <c r="H59">
        <f t="shared" si="16"/>
        <v>0</v>
      </c>
      <c r="I59">
        <f t="shared" si="16"/>
        <v>0</v>
      </c>
      <c r="J59">
        <f t="shared" si="16"/>
        <v>0</v>
      </c>
      <c r="K59">
        <f t="shared" si="16"/>
        <v>0</v>
      </c>
      <c r="L59">
        <f t="shared" si="16"/>
        <v>0</v>
      </c>
      <c r="M59">
        <f t="shared" si="16"/>
        <v>0</v>
      </c>
    </row>
    <row r="60" spans="1:13" x14ac:dyDescent="0.3">
      <c r="A60">
        <f t="shared" si="2"/>
        <v>0</v>
      </c>
      <c r="B60">
        <f t="shared" si="2"/>
        <v>0</v>
      </c>
      <c r="C60">
        <f t="shared" ref="C60:M60" si="17">C19-C40</f>
        <v>0</v>
      </c>
      <c r="D60">
        <f t="shared" si="17"/>
        <v>0</v>
      </c>
      <c r="E60">
        <f t="shared" si="17"/>
        <v>0</v>
      </c>
      <c r="F60">
        <f t="shared" si="17"/>
        <v>0</v>
      </c>
      <c r="G60">
        <f t="shared" si="17"/>
        <v>0</v>
      </c>
      <c r="H60">
        <f t="shared" si="17"/>
        <v>0</v>
      </c>
      <c r="I60">
        <f t="shared" si="17"/>
        <v>0</v>
      </c>
      <c r="J60">
        <f t="shared" si="17"/>
        <v>0</v>
      </c>
      <c r="K60">
        <f t="shared" si="17"/>
        <v>0</v>
      </c>
      <c r="L60">
        <f t="shared" si="17"/>
        <v>0</v>
      </c>
      <c r="M60">
        <f t="shared" si="1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G1" workbookViewId="0">
      <selection activeCell="R7" sqref="R7"/>
    </sheetView>
  </sheetViews>
  <sheetFormatPr defaultRowHeight="14" x14ac:dyDescent="0.3"/>
  <cols>
    <col min="18" max="18" width="11.898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5</v>
      </c>
      <c r="G1" t="s">
        <v>6</v>
      </c>
      <c r="H1" t="s">
        <v>35</v>
      </c>
      <c r="I1" t="s">
        <v>7</v>
      </c>
      <c r="J1" t="s">
        <v>38</v>
      </c>
      <c r="K1" t="s">
        <v>39</v>
      </c>
      <c r="L1" t="s">
        <v>36</v>
      </c>
      <c r="M1" t="s">
        <v>37</v>
      </c>
      <c r="P1" t="s">
        <v>44</v>
      </c>
      <c r="Q1" t="s">
        <v>45</v>
      </c>
      <c r="R1" t="s">
        <v>48</v>
      </c>
    </row>
    <row r="2" spans="1:18" x14ac:dyDescent="0.3">
      <c r="A2" t="s">
        <v>19</v>
      </c>
      <c r="B2">
        <v>608400</v>
      </c>
      <c r="C2">
        <v>2013</v>
      </c>
      <c r="D2" t="s">
        <v>21</v>
      </c>
      <c r="E2" t="s">
        <v>22</v>
      </c>
      <c r="F2">
        <v>6.8</v>
      </c>
      <c r="G2">
        <v>172.72</v>
      </c>
      <c r="H2">
        <v>58.97</v>
      </c>
      <c r="I2" t="s">
        <v>12</v>
      </c>
      <c r="J2">
        <v>5.15167178620655</v>
      </c>
      <c r="K2">
        <v>4.0770288400124102</v>
      </c>
      <c r="L2">
        <f>LN(G2)</f>
        <v>5.1516717862065518</v>
      </c>
      <c r="M2">
        <f>LN(H2)</f>
        <v>4.0770288400124128</v>
      </c>
      <c r="O2" t="s">
        <v>42</v>
      </c>
      <c r="P2">
        <f>INTERCEPT($M$2:$M$63,$L$2:$L$63)</f>
        <v>-10.74746840431189</v>
      </c>
      <c r="Q2">
        <v>-10.74747</v>
      </c>
      <c r="R2">
        <f>P2-Q2</f>
        <v>1.5956881096457209E-6</v>
      </c>
    </row>
    <row r="3" spans="1:18" x14ac:dyDescent="0.3">
      <c r="A3" t="s">
        <v>19</v>
      </c>
      <c r="B3">
        <v>608400</v>
      </c>
      <c r="C3">
        <v>2013</v>
      </c>
      <c r="D3" t="s">
        <v>21</v>
      </c>
      <c r="E3" t="s">
        <v>22</v>
      </c>
      <c r="F3">
        <v>7</v>
      </c>
      <c r="G3">
        <v>177.8</v>
      </c>
      <c r="H3">
        <v>58.97</v>
      </c>
      <c r="I3" t="s">
        <v>12</v>
      </c>
      <c r="J3">
        <v>5.1806593230797997</v>
      </c>
      <c r="K3">
        <v>4.0770288400124102</v>
      </c>
      <c r="L3">
        <f t="shared" ref="L3:L63" si="0">LN(G3)</f>
        <v>5.1806593230798041</v>
      </c>
      <c r="M3">
        <f t="shared" ref="M3:M63" si="1">LN(H3)</f>
        <v>4.0770288400124128</v>
      </c>
      <c r="O3" t="s">
        <v>40</v>
      </c>
      <c r="P3">
        <f>SLOPE($M$2:$M$63,$L$2:$L$63)</f>
        <v>2.8692447157616177</v>
      </c>
      <c r="Q3">
        <v>2.8692449999999998</v>
      </c>
      <c r="R3">
        <f>P3-Q3</f>
        <v>-2.8423838216440345E-7</v>
      </c>
    </row>
    <row r="4" spans="1:18" x14ac:dyDescent="0.3">
      <c r="A4" t="s">
        <v>19</v>
      </c>
      <c r="B4">
        <v>608400</v>
      </c>
      <c r="C4">
        <v>2013</v>
      </c>
      <c r="D4" t="s">
        <v>21</v>
      </c>
      <c r="E4" t="s">
        <v>22</v>
      </c>
      <c r="F4">
        <v>7.1</v>
      </c>
      <c r="G4">
        <v>180.34</v>
      </c>
      <c r="H4">
        <v>58.97</v>
      </c>
      <c r="I4" t="s">
        <v>12</v>
      </c>
      <c r="J4">
        <v>5.1948439580717602</v>
      </c>
      <c r="K4">
        <v>4.0770288400124102</v>
      </c>
      <c r="L4">
        <f t="shared" si="0"/>
        <v>5.1948439580717602</v>
      </c>
      <c r="M4">
        <f t="shared" si="1"/>
        <v>4.0770288400124128</v>
      </c>
      <c r="O4" t="s">
        <v>41</v>
      </c>
      <c r="P4">
        <f>COUNT(M2:M63)</f>
        <v>62</v>
      </c>
      <c r="Q4">
        <v>62</v>
      </c>
      <c r="R4">
        <f>P4-Q4</f>
        <v>0</v>
      </c>
    </row>
    <row r="5" spans="1:18" x14ac:dyDescent="0.3">
      <c r="A5" t="s">
        <v>19</v>
      </c>
      <c r="B5">
        <v>608400</v>
      </c>
      <c r="C5">
        <v>2013</v>
      </c>
      <c r="D5" t="s">
        <v>21</v>
      </c>
      <c r="E5" t="s">
        <v>22</v>
      </c>
      <c r="F5">
        <v>7.1</v>
      </c>
      <c r="G5">
        <v>180.34</v>
      </c>
      <c r="H5">
        <v>86.18</v>
      </c>
      <c r="I5" t="s">
        <v>12</v>
      </c>
      <c r="J5">
        <v>5.1948439580717602</v>
      </c>
      <c r="K5">
        <v>4.4564381321876896</v>
      </c>
      <c r="L5">
        <f t="shared" si="0"/>
        <v>5.1948439580717602</v>
      </c>
      <c r="M5">
        <f t="shared" si="1"/>
        <v>4.4564381321876922</v>
      </c>
      <c r="O5" t="s">
        <v>43</v>
      </c>
      <c r="P5">
        <f>RSQ($M$2:$M$63,$L$2:$L$63)</f>
        <v>0.98751479301985468</v>
      </c>
      <c r="Q5">
        <v>0.98751480000000003</v>
      </c>
      <c r="R5">
        <f>P5-Q5</f>
        <v>-6.9801453506102007E-9</v>
      </c>
    </row>
    <row r="6" spans="1:18" x14ac:dyDescent="0.3">
      <c r="A6" t="s">
        <v>19</v>
      </c>
      <c r="B6">
        <v>608400</v>
      </c>
      <c r="C6">
        <v>2013</v>
      </c>
      <c r="D6" t="s">
        <v>21</v>
      </c>
      <c r="E6" t="s">
        <v>22</v>
      </c>
      <c r="F6">
        <v>7.3</v>
      </c>
      <c r="G6">
        <v>185.42</v>
      </c>
      <c r="H6">
        <v>86.18</v>
      </c>
      <c r="I6" t="s">
        <v>12</v>
      </c>
      <c r="J6">
        <v>5.2226235221788402</v>
      </c>
      <c r="K6">
        <v>4.4564381321876896</v>
      </c>
      <c r="L6">
        <f t="shared" si="0"/>
        <v>5.2226235221788366</v>
      </c>
      <c r="M6">
        <f t="shared" si="1"/>
        <v>4.4564381321876922</v>
      </c>
      <c r="O6" t="s">
        <v>46</v>
      </c>
      <c r="P6">
        <f>MIN(G2:G63)</f>
        <v>172.72</v>
      </c>
      <c r="Q6">
        <v>172.72</v>
      </c>
      <c r="R6">
        <f>P6-Q6</f>
        <v>0</v>
      </c>
    </row>
    <row r="7" spans="1:18" x14ac:dyDescent="0.3">
      <c r="A7" t="s">
        <v>19</v>
      </c>
      <c r="B7">
        <v>608400</v>
      </c>
      <c r="C7">
        <v>2013</v>
      </c>
      <c r="D7" t="s">
        <v>21</v>
      </c>
      <c r="E7" t="s">
        <v>22</v>
      </c>
      <c r="F7">
        <v>7.3</v>
      </c>
      <c r="G7">
        <v>185.42</v>
      </c>
      <c r="H7">
        <v>58.97</v>
      </c>
      <c r="I7" t="s">
        <v>12</v>
      </c>
      <c r="J7">
        <v>5.2226235221788402</v>
      </c>
      <c r="K7">
        <v>4.0770288400124102</v>
      </c>
      <c r="L7">
        <f t="shared" si="0"/>
        <v>5.2226235221788366</v>
      </c>
      <c r="M7">
        <f t="shared" si="1"/>
        <v>4.0770288400124128</v>
      </c>
      <c r="O7" t="s">
        <v>47</v>
      </c>
      <c r="P7">
        <f>MAX(G2:G63)</f>
        <v>673.1</v>
      </c>
      <c r="Q7">
        <v>673.1</v>
      </c>
      <c r="R7">
        <f>P7-Q7</f>
        <v>0</v>
      </c>
    </row>
    <row r="8" spans="1:18" x14ac:dyDescent="0.3">
      <c r="A8" t="s">
        <v>19</v>
      </c>
      <c r="B8">
        <v>608400</v>
      </c>
      <c r="C8">
        <v>2013</v>
      </c>
      <c r="D8" t="s">
        <v>21</v>
      </c>
      <c r="E8" t="s">
        <v>22</v>
      </c>
      <c r="F8">
        <v>7.5</v>
      </c>
      <c r="G8">
        <v>190.5</v>
      </c>
      <c r="H8">
        <v>86.18</v>
      </c>
      <c r="I8" t="s">
        <v>12</v>
      </c>
      <c r="J8">
        <v>5.2496521945667602</v>
      </c>
      <c r="K8">
        <v>4.4564381321876896</v>
      </c>
      <c r="L8">
        <f t="shared" si="0"/>
        <v>5.2496521945667558</v>
      </c>
      <c r="M8">
        <f t="shared" si="1"/>
        <v>4.4564381321876922</v>
      </c>
    </row>
    <row r="9" spans="1:18" x14ac:dyDescent="0.3">
      <c r="A9" t="s">
        <v>19</v>
      </c>
      <c r="B9">
        <v>608400</v>
      </c>
      <c r="C9">
        <v>2013</v>
      </c>
      <c r="D9" t="s">
        <v>21</v>
      </c>
      <c r="E9" t="s">
        <v>22</v>
      </c>
      <c r="F9">
        <v>7.5</v>
      </c>
      <c r="G9">
        <v>190.5</v>
      </c>
      <c r="H9">
        <v>86.18</v>
      </c>
      <c r="I9" t="s">
        <v>12</v>
      </c>
      <c r="J9">
        <v>5.2496521945667602</v>
      </c>
      <c r="K9">
        <v>4.4564381321876896</v>
      </c>
      <c r="L9">
        <f t="shared" si="0"/>
        <v>5.2496521945667558</v>
      </c>
      <c r="M9">
        <f t="shared" si="1"/>
        <v>4.4564381321876922</v>
      </c>
    </row>
    <row r="10" spans="1:18" x14ac:dyDescent="0.3">
      <c r="A10" t="s">
        <v>19</v>
      </c>
      <c r="B10">
        <v>608400</v>
      </c>
      <c r="C10">
        <v>2013</v>
      </c>
      <c r="D10" t="s">
        <v>21</v>
      </c>
      <c r="E10" t="s">
        <v>22</v>
      </c>
      <c r="F10">
        <v>7.6</v>
      </c>
      <c r="G10">
        <v>193.04</v>
      </c>
      <c r="H10">
        <v>58.97</v>
      </c>
      <c r="I10" t="s">
        <v>12</v>
      </c>
      <c r="J10">
        <v>5.2628974213167803</v>
      </c>
      <c r="K10">
        <v>4.0770288400124102</v>
      </c>
      <c r="L10">
        <f t="shared" si="0"/>
        <v>5.2628974213167758</v>
      </c>
      <c r="M10">
        <f t="shared" si="1"/>
        <v>4.0770288400124128</v>
      </c>
    </row>
    <row r="11" spans="1:18" x14ac:dyDescent="0.3">
      <c r="A11" t="s">
        <v>19</v>
      </c>
      <c r="B11">
        <v>608400</v>
      </c>
      <c r="C11">
        <v>2013</v>
      </c>
      <c r="D11" t="s">
        <v>21</v>
      </c>
      <c r="E11" t="s">
        <v>22</v>
      </c>
      <c r="F11">
        <v>7.6</v>
      </c>
      <c r="G11">
        <v>193.04</v>
      </c>
      <c r="H11">
        <v>86.18</v>
      </c>
      <c r="I11" t="s">
        <v>12</v>
      </c>
      <c r="J11">
        <v>5.2628974213167803</v>
      </c>
      <c r="K11">
        <v>4.4564381321876896</v>
      </c>
      <c r="L11">
        <f t="shared" si="0"/>
        <v>5.2628974213167758</v>
      </c>
      <c r="M11">
        <f t="shared" si="1"/>
        <v>4.4564381321876922</v>
      </c>
    </row>
    <row r="12" spans="1:18" x14ac:dyDescent="0.3">
      <c r="A12" t="s">
        <v>19</v>
      </c>
      <c r="B12">
        <v>608400</v>
      </c>
      <c r="C12">
        <v>2013</v>
      </c>
      <c r="D12" t="s">
        <v>21</v>
      </c>
      <c r="E12" t="s">
        <v>22</v>
      </c>
      <c r="F12">
        <v>7.7</v>
      </c>
      <c r="G12">
        <v>195.58</v>
      </c>
      <c r="H12">
        <v>86.18</v>
      </c>
      <c r="I12" t="s">
        <v>12</v>
      </c>
      <c r="J12">
        <v>5.2759695028841298</v>
      </c>
      <c r="K12">
        <v>4.4564381321876896</v>
      </c>
      <c r="L12">
        <f t="shared" si="0"/>
        <v>5.2759695028841289</v>
      </c>
      <c r="M12">
        <f t="shared" si="1"/>
        <v>4.4564381321876922</v>
      </c>
    </row>
    <row r="13" spans="1:18" x14ac:dyDescent="0.3">
      <c r="A13" t="s">
        <v>19</v>
      </c>
      <c r="B13">
        <v>608400</v>
      </c>
      <c r="C13">
        <v>2013</v>
      </c>
      <c r="D13" t="s">
        <v>21</v>
      </c>
      <c r="E13" t="s">
        <v>22</v>
      </c>
      <c r="F13">
        <v>8.1999999999999993</v>
      </c>
      <c r="G13">
        <v>208.28</v>
      </c>
      <c r="H13">
        <v>86.18</v>
      </c>
      <c r="I13" t="s">
        <v>12</v>
      </c>
      <c r="J13">
        <v>5.3388833282946999</v>
      </c>
      <c r="K13">
        <v>4.4564381321876896</v>
      </c>
      <c r="L13">
        <f t="shared" si="0"/>
        <v>5.3388833282946981</v>
      </c>
      <c r="M13">
        <f t="shared" si="1"/>
        <v>4.4564381321876922</v>
      </c>
    </row>
    <row r="14" spans="1:18" x14ac:dyDescent="0.3">
      <c r="A14" t="s">
        <v>19</v>
      </c>
      <c r="B14">
        <v>608400</v>
      </c>
      <c r="C14">
        <v>2013</v>
      </c>
      <c r="D14" t="s">
        <v>21</v>
      </c>
      <c r="E14" t="s">
        <v>22</v>
      </c>
      <c r="F14">
        <v>8.1999999999999993</v>
      </c>
      <c r="G14">
        <v>208.28</v>
      </c>
      <c r="H14">
        <v>58.97</v>
      </c>
      <c r="I14" t="s">
        <v>12</v>
      </c>
      <c r="J14">
        <v>5.3388833282946999</v>
      </c>
      <c r="K14">
        <v>4.0770288400124102</v>
      </c>
      <c r="L14">
        <f t="shared" si="0"/>
        <v>5.3388833282946981</v>
      </c>
      <c r="M14">
        <f t="shared" si="1"/>
        <v>4.0770288400124128</v>
      </c>
    </row>
    <row r="15" spans="1:18" x14ac:dyDescent="0.3">
      <c r="A15" t="s">
        <v>19</v>
      </c>
      <c r="B15">
        <v>608400</v>
      </c>
      <c r="C15">
        <v>2013</v>
      </c>
      <c r="D15" t="s">
        <v>21</v>
      </c>
      <c r="E15" t="s">
        <v>22</v>
      </c>
      <c r="F15">
        <v>8.1999999999999993</v>
      </c>
      <c r="G15">
        <v>208.28</v>
      </c>
      <c r="H15">
        <v>113.4</v>
      </c>
      <c r="I15" t="s">
        <v>12</v>
      </c>
      <c r="J15">
        <v>5.3388833282946999</v>
      </c>
      <c r="K15">
        <v>4.7309213912936503</v>
      </c>
      <c r="L15">
        <f t="shared" si="0"/>
        <v>5.3388833282946981</v>
      </c>
      <c r="M15">
        <f t="shared" si="1"/>
        <v>4.7309213912936521</v>
      </c>
    </row>
    <row r="16" spans="1:18" x14ac:dyDescent="0.3">
      <c r="A16" t="s">
        <v>19</v>
      </c>
      <c r="B16">
        <v>608400</v>
      </c>
      <c r="C16">
        <v>2013</v>
      </c>
      <c r="D16" t="s">
        <v>21</v>
      </c>
      <c r="E16" t="s">
        <v>22</v>
      </c>
      <c r="F16">
        <v>8.3000000000000007</v>
      </c>
      <c r="G16">
        <v>210.82</v>
      </c>
      <c r="H16">
        <v>113.4</v>
      </c>
      <c r="I16" t="s">
        <v>12</v>
      </c>
      <c r="J16">
        <v>5.3510046888270404</v>
      </c>
      <c r="K16">
        <v>4.7309213912936503</v>
      </c>
      <c r="L16">
        <f t="shared" si="0"/>
        <v>5.3510046888270431</v>
      </c>
      <c r="M16">
        <f t="shared" si="1"/>
        <v>4.7309213912936521</v>
      </c>
    </row>
    <row r="17" spans="1:13" x14ac:dyDescent="0.3">
      <c r="A17" t="s">
        <v>19</v>
      </c>
      <c r="B17">
        <v>608400</v>
      </c>
      <c r="C17">
        <v>2013</v>
      </c>
      <c r="D17" t="s">
        <v>21</v>
      </c>
      <c r="E17" t="s">
        <v>22</v>
      </c>
      <c r="F17">
        <v>8.4</v>
      </c>
      <c r="G17">
        <v>213.36</v>
      </c>
      <c r="H17">
        <v>86.18</v>
      </c>
      <c r="I17" t="s">
        <v>12</v>
      </c>
      <c r="J17">
        <v>5.3629808798737599</v>
      </c>
      <c r="K17">
        <v>4.4564381321876896</v>
      </c>
      <c r="L17">
        <f t="shared" si="0"/>
        <v>5.362980879873759</v>
      </c>
      <c r="M17">
        <f t="shared" si="1"/>
        <v>4.4564381321876922</v>
      </c>
    </row>
    <row r="18" spans="1:13" x14ac:dyDescent="0.3">
      <c r="A18" t="s">
        <v>19</v>
      </c>
      <c r="B18">
        <v>608400</v>
      </c>
      <c r="C18">
        <v>2013</v>
      </c>
      <c r="D18" t="s">
        <v>21</v>
      </c>
      <c r="E18" t="s">
        <v>22</v>
      </c>
      <c r="F18">
        <v>9.3000000000000007</v>
      </c>
      <c r="G18">
        <v>236.22</v>
      </c>
      <c r="H18">
        <v>140.61000000000001</v>
      </c>
      <c r="I18" t="s">
        <v>12</v>
      </c>
      <c r="J18">
        <v>5.4647635741837002</v>
      </c>
      <c r="K18">
        <v>4.94599010060272</v>
      </c>
      <c r="L18">
        <f t="shared" si="0"/>
        <v>5.4647635741837011</v>
      </c>
      <c r="M18">
        <f t="shared" si="1"/>
        <v>4.9459901006027245</v>
      </c>
    </row>
    <row r="19" spans="1:13" x14ac:dyDescent="0.3">
      <c r="A19" t="s">
        <v>19</v>
      </c>
      <c r="B19">
        <v>608400</v>
      </c>
      <c r="C19">
        <v>2013</v>
      </c>
      <c r="D19" t="s">
        <v>21</v>
      </c>
      <c r="E19" t="s">
        <v>22</v>
      </c>
      <c r="F19">
        <v>15.7</v>
      </c>
      <c r="G19">
        <v>398.78</v>
      </c>
      <c r="H19">
        <v>625.96</v>
      </c>
      <c r="I19" t="s">
        <v>14</v>
      </c>
      <c r="J19">
        <v>5.9884098863787498</v>
      </c>
      <c r="K19">
        <v>6.4392864712949702</v>
      </c>
      <c r="L19">
        <f t="shared" si="0"/>
        <v>5.9884098863787534</v>
      </c>
      <c r="M19">
        <f t="shared" si="1"/>
        <v>6.4392864712949711</v>
      </c>
    </row>
    <row r="20" spans="1:13" x14ac:dyDescent="0.3">
      <c r="A20" t="s">
        <v>19</v>
      </c>
      <c r="B20">
        <v>608400</v>
      </c>
      <c r="C20">
        <v>2013</v>
      </c>
      <c r="D20" t="s">
        <v>21</v>
      </c>
      <c r="E20" t="s">
        <v>22</v>
      </c>
      <c r="F20">
        <v>16.2</v>
      </c>
      <c r="G20">
        <v>411.48</v>
      </c>
      <c r="H20">
        <v>594.21</v>
      </c>
      <c r="I20" t="s">
        <v>14</v>
      </c>
      <c r="J20">
        <v>6.0197604162628302</v>
      </c>
      <c r="K20">
        <v>6.3872327922372802</v>
      </c>
      <c r="L20">
        <f t="shared" si="0"/>
        <v>6.0197604162628293</v>
      </c>
      <c r="M20">
        <f t="shared" si="1"/>
        <v>6.3872327922372829</v>
      </c>
    </row>
    <row r="21" spans="1:13" x14ac:dyDescent="0.3">
      <c r="A21" t="s">
        <v>19</v>
      </c>
      <c r="B21">
        <v>608400</v>
      </c>
      <c r="C21">
        <v>2013</v>
      </c>
      <c r="D21" t="s">
        <v>21</v>
      </c>
      <c r="E21" t="s">
        <v>22</v>
      </c>
      <c r="F21">
        <v>16.399999999999999</v>
      </c>
      <c r="G21">
        <v>416.56</v>
      </c>
      <c r="H21">
        <v>707.6</v>
      </c>
      <c r="I21" t="s">
        <v>14</v>
      </c>
      <c r="J21">
        <v>6.03203050885464</v>
      </c>
      <c r="K21">
        <v>6.5618789622856299</v>
      </c>
      <c r="L21">
        <f t="shared" si="0"/>
        <v>6.0320305088546435</v>
      </c>
      <c r="M21">
        <f t="shared" si="1"/>
        <v>6.5618789622856299</v>
      </c>
    </row>
    <row r="22" spans="1:13" x14ac:dyDescent="0.3">
      <c r="A22" t="s">
        <v>19</v>
      </c>
      <c r="B22">
        <v>608400</v>
      </c>
      <c r="C22">
        <v>2013</v>
      </c>
      <c r="D22" t="s">
        <v>21</v>
      </c>
      <c r="E22" t="s">
        <v>22</v>
      </c>
      <c r="F22">
        <v>16.600000000000001</v>
      </c>
      <c r="G22">
        <v>421.64</v>
      </c>
      <c r="H22">
        <v>653.16999999999996</v>
      </c>
      <c r="I22" t="s">
        <v>14</v>
      </c>
      <c r="J22">
        <v>6.0441518693869902</v>
      </c>
      <c r="K22">
        <v>6.4818374323012398</v>
      </c>
      <c r="L22">
        <f t="shared" si="0"/>
        <v>6.0441518693869885</v>
      </c>
      <c r="M22">
        <f t="shared" si="1"/>
        <v>6.4818374323012442</v>
      </c>
    </row>
    <row r="23" spans="1:13" x14ac:dyDescent="0.3">
      <c r="A23" t="s">
        <v>19</v>
      </c>
      <c r="B23">
        <v>608400</v>
      </c>
      <c r="C23">
        <v>2013</v>
      </c>
      <c r="D23" t="s">
        <v>21</v>
      </c>
      <c r="E23" t="s">
        <v>22</v>
      </c>
      <c r="F23">
        <v>17.100000000000001</v>
      </c>
      <c r="G23">
        <v>434.34</v>
      </c>
      <c r="H23">
        <v>852.75</v>
      </c>
      <c r="I23" t="s">
        <v>15</v>
      </c>
      <c r="J23">
        <v>6.0738276375331104</v>
      </c>
      <c r="K23">
        <v>6.74846642129876</v>
      </c>
      <c r="L23">
        <f t="shared" si="0"/>
        <v>6.0738276375331051</v>
      </c>
      <c r="M23">
        <f t="shared" si="1"/>
        <v>6.7484664212987555</v>
      </c>
    </row>
    <row r="24" spans="1:13" x14ac:dyDescent="0.3">
      <c r="A24" t="s">
        <v>19</v>
      </c>
      <c r="B24">
        <v>608400</v>
      </c>
      <c r="C24">
        <v>2013</v>
      </c>
      <c r="D24" t="s">
        <v>21</v>
      </c>
      <c r="E24" t="s">
        <v>22</v>
      </c>
      <c r="F24">
        <v>17.100000000000001</v>
      </c>
      <c r="G24">
        <v>434.34</v>
      </c>
      <c r="H24">
        <v>793.79</v>
      </c>
      <c r="I24" t="s">
        <v>14</v>
      </c>
      <c r="J24">
        <v>6.0738276375331104</v>
      </c>
      <c r="K24">
        <v>6.6768189426379703</v>
      </c>
      <c r="L24">
        <f t="shared" si="0"/>
        <v>6.0738276375331051</v>
      </c>
      <c r="M24">
        <f t="shared" si="1"/>
        <v>6.6768189426379685</v>
      </c>
    </row>
    <row r="25" spans="1:13" x14ac:dyDescent="0.3">
      <c r="A25" t="s">
        <v>19</v>
      </c>
      <c r="B25">
        <v>608400</v>
      </c>
      <c r="C25">
        <v>2013</v>
      </c>
      <c r="D25" t="s">
        <v>21</v>
      </c>
      <c r="E25" t="s">
        <v>22</v>
      </c>
      <c r="F25">
        <v>17.399999999999999</v>
      </c>
      <c r="G25">
        <v>441.96</v>
      </c>
      <c r="H25">
        <v>793.79</v>
      </c>
      <c r="I25" t="s">
        <v>14</v>
      </c>
      <c r="J25">
        <v>6.0912193802449703</v>
      </c>
      <c r="K25">
        <v>6.6768189426379703</v>
      </c>
      <c r="L25">
        <f t="shared" si="0"/>
        <v>6.0912193802449739</v>
      </c>
      <c r="M25">
        <f t="shared" si="1"/>
        <v>6.6768189426379685</v>
      </c>
    </row>
    <row r="26" spans="1:13" x14ac:dyDescent="0.3">
      <c r="A26" t="s">
        <v>19</v>
      </c>
      <c r="B26">
        <v>608400</v>
      </c>
      <c r="C26">
        <v>2013</v>
      </c>
      <c r="D26" t="s">
        <v>21</v>
      </c>
      <c r="E26" t="s">
        <v>22</v>
      </c>
      <c r="F26">
        <v>17.399999999999999</v>
      </c>
      <c r="G26">
        <v>441.96</v>
      </c>
      <c r="H26">
        <v>852.75</v>
      </c>
      <c r="I26" t="s">
        <v>14</v>
      </c>
      <c r="J26">
        <v>6.0912193802449703</v>
      </c>
      <c r="K26">
        <v>6.74846642129876</v>
      </c>
      <c r="L26">
        <f t="shared" si="0"/>
        <v>6.0912193802449739</v>
      </c>
      <c r="M26">
        <f t="shared" si="1"/>
        <v>6.7484664212987555</v>
      </c>
    </row>
    <row r="27" spans="1:13" x14ac:dyDescent="0.3">
      <c r="A27" t="s">
        <v>19</v>
      </c>
      <c r="B27">
        <v>608400</v>
      </c>
      <c r="C27">
        <v>2013</v>
      </c>
      <c r="D27" t="s">
        <v>21</v>
      </c>
      <c r="E27" t="s">
        <v>22</v>
      </c>
      <c r="F27">
        <v>17.5</v>
      </c>
      <c r="G27">
        <v>444.5</v>
      </c>
      <c r="H27">
        <v>934.4</v>
      </c>
      <c r="I27" t="s">
        <v>14</v>
      </c>
      <c r="J27">
        <v>6.0969500549539601</v>
      </c>
      <c r="K27">
        <v>6.8399046120739602</v>
      </c>
      <c r="L27">
        <f t="shared" si="0"/>
        <v>6.0969500549539593</v>
      </c>
      <c r="M27">
        <f t="shared" si="1"/>
        <v>6.8399046120739628</v>
      </c>
    </row>
    <row r="28" spans="1:13" x14ac:dyDescent="0.3">
      <c r="A28" t="s">
        <v>19</v>
      </c>
      <c r="B28">
        <v>608400</v>
      </c>
      <c r="C28">
        <v>2013</v>
      </c>
      <c r="D28" t="s">
        <v>21</v>
      </c>
      <c r="E28" t="s">
        <v>22</v>
      </c>
      <c r="F28">
        <v>17.600000000000001</v>
      </c>
      <c r="G28">
        <v>447.04</v>
      </c>
      <c r="H28">
        <v>1360.78</v>
      </c>
      <c r="I28" t="s">
        <v>15</v>
      </c>
      <c r="J28">
        <v>6.1026480760685997</v>
      </c>
      <c r="K28">
        <v>7.2158133437367296</v>
      </c>
      <c r="L28">
        <f t="shared" si="0"/>
        <v>6.102648076068597</v>
      </c>
      <c r="M28">
        <f t="shared" si="1"/>
        <v>7.2158133437367269</v>
      </c>
    </row>
    <row r="29" spans="1:13" x14ac:dyDescent="0.3">
      <c r="A29" t="s">
        <v>19</v>
      </c>
      <c r="B29">
        <v>608400</v>
      </c>
      <c r="C29">
        <v>2013</v>
      </c>
      <c r="D29" t="s">
        <v>21</v>
      </c>
      <c r="E29" t="s">
        <v>22</v>
      </c>
      <c r="F29">
        <v>17.8</v>
      </c>
      <c r="G29">
        <v>452.12</v>
      </c>
      <c r="H29">
        <v>907.18</v>
      </c>
      <c r="I29" t="s">
        <v>15</v>
      </c>
      <c r="J29">
        <v>6.1139476313225298</v>
      </c>
      <c r="K29">
        <v>6.8103408868750996</v>
      </c>
      <c r="L29">
        <f t="shared" si="0"/>
        <v>6.1139476313225307</v>
      </c>
      <c r="M29">
        <f t="shared" si="1"/>
        <v>6.8103408868750952</v>
      </c>
    </row>
    <row r="30" spans="1:13" x14ac:dyDescent="0.3">
      <c r="A30" t="s">
        <v>19</v>
      </c>
      <c r="B30">
        <v>608400</v>
      </c>
      <c r="C30">
        <v>2013</v>
      </c>
      <c r="D30" t="s">
        <v>21</v>
      </c>
      <c r="E30" t="s">
        <v>22</v>
      </c>
      <c r="F30">
        <v>18</v>
      </c>
      <c r="G30">
        <v>457.2</v>
      </c>
      <c r="H30">
        <v>907.18</v>
      </c>
      <c r="I30" t="s">
        <v>12</v>
      </c>
      <c r="J30">
        <v>6.1251209319206597</v>
      </c>
      <c r="K30">
        <v>6.8103408868750996</v>
      </c>
      <c r="L30">
        <f t="shared" si="0"/>
        <v>6.1251209319206552</v>
      </c>
      <c r="M30">
        <f t="shared" si="1"/>
        <v>6.8103408868750952</v>
      </c>
    </row>
    <row r="31" spans="1:13" x14ac:dyDescent="0.3">
      <c r="A31" t="s">
        <v>19</v>
      </c>
      <c r="B31">
        <v>608400</v>
      </c>
      <c r="C31">
        <v>2013</v>
      </c>
      <c r="D31" t="s">
        <v>21</v>
      </c>
      <c r="E31" t="s">
        <v>22</v>
      </c>
      <c r="F31">
        <v>18</v>
      </c>
      <c r="G31">
        <v>457.2</v>
      </c>
      <c r="H31">
        <v>852.75</v>
      </c>
      <c r="I31" t="s">
        <v>14</v>
      </c>
      <c r="J31">
        <v>6.1251209319206597</v>
      </c>
      <c r="K31">
        <v>6.74846642129876</v>
      </c>
      <c r="L31">
        <f t="shared" si="0"/>
        <v>6.1251209319206552</v>
      </c>
      <c r="M31">
        <f t="shared" si="1"/>
        <v>6.7484664212987555</v>
      </c>
    </row>
    <row r="32" spans="1:13" x14ac:dyDescent="0.3">
      <c r="A32" t="s">
        <v>19</v>
      </c>
      <c r="B32">
        <v>608400</v>
      </c>
      <c r="C32">
        <v>2013</v>
      </c>
      <c r="D32" t="s">
        <v>21</v>
      </c>
      <c r="E32" t="s">
        <v>22</v>
      </c>
      <c r="F32">
        <v>18.100000000000001</v>
      </c>
      <c r="G32">
        <v>459.74</v>
      </c>
      <c r="H32">
        <v>852.75</v>
      </c>
      <c r="I32" t="s">
        <v>14</v>
      </c>
      <c r="J32">
        <v>6.13066111229627</v>
      </c>
      <c r="K32">
        <v>6.74846642129876</v>
      </c>
      <c r="L32">
        <f t="shared" si="0"/>
        <v>6.1306611122962709</v>
      </c>
      <c r="M32">
        <f t="shared" si="1"/>
        <v>6.7484664212987555</v>
      </c>
    </row>
    <row r="33" spans="1:13" x14ac:dyDescent="0.3">
      <c r="A33" t="s">
        <v>19</v>
      </c>
      <c r="B33">
        <v>608400</v>
      </c>
      <c r="C33">
        <v>2013</v>
      </c>
      <c r="D33" t="s">
        <v>21</v>
      </c>
      <c r="E33" t="s">
        <v>22</v>
      </c>
      <c r="F33">
        <v>18.2</v>
      </c>
      <c r="G33">
        <v>462.28</v>
      </c>
      <c r="H33">
        <v>1020.58</v>
      </c>
      <c r="I33" t="s">
        <v>14</v>
      </c>
      <c r="J33">
        <v>6.1361707681072399</v>
      </c>
      <c r="K33">
        <v>6.9281263721219704</v>
      </c>
      <c r="L33">
        <f t="shared" si="0"/>
        <v>6.1361707681072408</v>
      </c>
      <c r="M33">
        <f t="shared" si="1"/>
        <v>6.9281263721219686</v>
      </c>
    </row>
    <row r="34" spans="1:13" x14ac:dyDescent="0.3">
      <c r="A34" t="s">
        <v>19</v>
      </c>
      <c r="B34">
        <v>608400</v>
      </c>
      <c r="C34">
        <v>2013</v>
      </c>
      <c r="D34" t="s">
        <v>21</v>
      </c>
      <c r="E34" t="s">
        <v>22</v>
      </c>
      <c r="F34">
        <v>18.3</v>
      </c>
      <c r="G34">
        <v>464.82</v>
      </c>
      <c r="H34">
        <v>966.15</v>
      </c>
      <c r="I34" t="s">
        <v>14</v>
      </c>
      <c r="J34">
        <v>6.1416502338718697</v>
      </c>
      <c r="K34">
        <v>6.8733191016610098</v>
      </c>
      <c r="L34">
        <f t="shared" si="0"/>
        <v>6.1416502338718661</v>
      </c>
      <c r="M34">
        <f t="shared" si="1"/>
        <v>6.8733191016610098</v>
      </c>
    </row>
    <row r="35" spans="1:13" x14ac:dyDescent="0.3">
      <c r="A35" t="s">
        <v>19</v>
      </c>
      <c r="B35">
        <v>608400</v>
      </c>
      <c r="C35">
        <v>2013</v>
      </c>
      <c r="D35" t="s">
        <v>21</v>
      </c>
      <c r="E35" t="s">
        <v>22</v>
      </c>
      <c r="F35">
        <v>18.399999999999999</v>
      </c>
      <c r="G35">
        <v>467.36</v>
      </c>
      <c r="H35">
        <v>934.4</v>
      </c>
      <c r="I35" t="s">
        <v>14</v>
      </c>
      <c r="J35">
        <v>6.1470998386394298</v>
      </c>
      <c r="K35">
        <v>6.8399046120739602</v>
      </c>
      <c r="L35">
        <f t="shared" si="0"/>
        <v>6.1470998386394307</v>
      </c>
      <c r="M35">
        <f t="shared" si="1"/>
        <v>6.8399046120739628</v>
      </c>
    </row>
    <row r="36" spans="1:13" x14ac:dyDescent="0.3">
      <c r="A36" t="s">
        <v>19</v>
      </c>
      <c r="B36">
        <v>608400</v>
      </c>
      <c r="C36">
        <v>2013</v>
      </c>
      <c r="D36" t="s">
        <v>21</v>
      </c>
      <c r="E36" t="s">
        <v>22</v>
      </c>
      <c r="F36">
        <v>18.5</v>
      </c>
      <c r="G36">
        <v>469.9</v>
      </c>
      <c r="H36">
        <v>966.15</v>
      </c>
      <c r="I36" t="s">
        <v>14</v>
      </c>
      <c r="J36">
        <v>6.1525199061087701</v>
      </c>
      <c r="K36">
        <v>6.8733191016610098</v>
      </c>
      <c r="L36">
        <f t="shared" si="0"/>
        <v>6.1525199061087701</v>
      </c>
      <c r="M36">
        <f t="shared" si="1"/>
        <v>6.8733191016610098</v>
      </c>
    </row>
    <row r="37" spans="1:13" x14ac:dyDescent="0.3">
      <c r="A37" t="s">
        <v>19</v>
      </c>
      <c r="B37">
        <v>608400</v>
      </c>
      <c r="C37">
        <v>2013</v>
      </c>
      <c r="D37" t="s">
        <v>21</v>
      </c>
      <c r="E37" t="s">
        <v>22</v>
      </c>
      <c r="F37">
        <v>18.5</v>
      </c>
      <c r="G37">
        <v>469.9</v>
      </c>
      <c r="H37">
        <v>934.4</v>
      </c>
      <c r="I37" t="s">
        <v>14</v>
      </c>
      <c r="J37">
        <v>6.1525199061087701</v>
      </c>
      <c r="K37">
        <v>6.8399046120739602</v>
      </c>
      <c r="L37">
        <f t="shared" si="0"/>
        <v>6.1525199061087701</v>
      </c>
      <c r="M37">
        <f t="shared" si="1"/>
        <v>6.8399046120739628</v>
      </c>
    </row>
    <row r="38" spans="1:13" x14ac:dyDescent="0.3">
      <c r="A38" t="s">
        <v>19</v>
      </c>
      <c r="B38">
        <v>608400</v>
      </c>
      <c r="C38">
        <v>2013</v>
      </c>
      <c r="D38" t="s">
        <v>21</v>
      </c>
      <c r="E38" t="s">
        <v>22</v>
      </c>
      <c r="F38">
        <v>18.8</v>
      </c>
      <c r="G38">
        <v>477.52</v>
      </c>
      <c r="H38">
        <v>1079.55</v>
      </c>
      <c r="I38" t="s">
        <v>15</v>
      </c>
      <c r="J38">
        <v>6.1686060438603896</v>
      </c>
      <c r="K38">
        <v>6.9842995666219201</v>
      </c>
      <c r="L38">
        <f t="shared" si="0"/>
        <v>6.168606043860394</v>
      </c>
      <c r="M38">
        <f t="shared" si="1"/>
        <v>6.9842995666219228</v>
      </c>
    </row>
    <row r="39" spans="1:13" x14ac:dyDescent="0.3">
      <c r="A39" t="s">
        <v>19</v>
      </c>
      <c r="B39">
        <v>608400</v>
      </c>
      <c r="C39">
        <v>2013</v>
      </c>
      <c r="D39" t="s">
        <v>21</v>
      </c>
      <c r="E39" t="s">
        <v>22</v>
      </c>
      <c r="F39">
        <v>19.100000000000001</v>
      </c>
      <c r="G39">
        <v>485.14</v>
      </c>
      <c r="H39">
        <v>966.15</v>
      </c>
      <c r="I39" t="s">
        <v>14</v>
      </c>
      <c r="J39">
        <v>6.1844375090770702</v>
      </c>
      <c r="K39">
        <v>6.8733191016610098</v>
      </c>
      <c r="L39">
        <f t="shared" si="0"/>
        <v>6.1844375090770747</v>
      </c>
      <c r="M39">
        <f t="shared" si="1"/>
        <v>6.8733191016610098</v>
      </c>
    </row>
    <row r="40" spans="1:13" x14ac:dyDescent="0.3">
      <c r="A40" t="s">
        <v>19</v>
      </c>
      <c r="B40">
        <v>608400</v>
      </c>
      <c r="C40">
        <v>2013</v>
      </c>
      <c r="D40" t="s">
        <v>21</v>
      </c>
      <c r="E40" t="s">
        <v>22</v>
      </c>
      <c r="F40">
        <v>19.100000000000001</v>
      </c>
      <c r="G40">
        <v>485.14</v>
      </c>
      <c r="H40">
        <v>1079.55</v>
      </c>
      <c r="I40" t="s">
        <v>14</v>
      </c>
      <c r="J40">
        <v>6.1844375090770702</v>
      </c>
      <c r="K40">
        <v>6.9842995666219201</v>
      </c>
      <c r="L40">
        <f t="shared" si="0"/>
        <v>6.1844375090770747</v>
      </c>
      <c r="M40">
        <f t="shared" si="1"/>
        <v>6.9842995666219228</v>
      </c>
    </row>
    <row r="41" spans="1:13" x14ac:dyDescent="0.3">
      <c r="A41" t="s">
        <v>19</v>
      </c>
      <c r="B41">
        <v>608400</v>
      </c>
      <c r="C41">
        <v>2013</v>
      </c>
      <c r="D41" t="s">
        <v>21</v>
      </c>
      <c r="E41" t="s">
        <v>22</v>
      </c>
      <c r="F41">
        <v>19.100000000000001</v>
      </c>
      <c r="G41">
        <v>485.14</v>
      </c>
      <c r="H41">
        <v>1192.95</v>
      </c>
      <c r="I41" t="s">
        <v>15</v>
      </c>
      <c r="J41">
        <v>6.1844375090770702</v>
      </c>
      <c r="K41">
        <v>7.0841845100712497</v>
      </c>
      <c r="L41">
        <f t="shared" si="0"/>
        <v>6.1844375090770747</v>
      </c>
      <c r="M41">
        <f t="shared" si="1"/>
        <v>7.0841845100712542</v>
      </c>
    </row>
    <row r="42" spans="1:13" x14ac:dyDescent="0.3">
      <c r="A42" t="s">
        <v>19</v>
      </c>
      <c r="B42">
        <v>608400</v>
      </c>
      <c r="C42">
        <v>2013</v>
      </c>
      <c r="D42" t="s">
        <v>21</v>
      </c>
      <c r="E42" t="s">
        <v>22</v>
      </c>
      <c r="F42">
        <v>19.2</v>
      </c>
      <c r="G42">
        <v>487.68</v>
      </c>
      <c r="H42">
        <v>1192.95</v>
      </c>
      <c r="I42" t="s">
        <v>14</v>
      </c>
      <c r="J42">
        <v>6.1896594530582298</v>
      </c>
      <c r="K42">
        <v>7.0841845100712497</v>
      </c>
      <c r="L42">
        <f t="shared" si="0"/>
        <v>6.1896594530582272</v>
      </c>
      <c r="M42">
        <f t="shared" si="1"/>
        <v>7.0841845100712542</v>
      </c>
    </row>
    <row r="43" spans="1:13" x14ac:dyDescent="0.3">
      <c r="A43" t="s">
        <v>19</v>
      </c>
      <c r="B43">
        <v>608400</v>
      </c>
      <c r="C43">
        <v>2013</v>
      </c>
      <c r="D43" t="s">
        <v>21</v>
      </c>
      <c r="E43" t="s">
        <v>22</v>
      </c>
      <c r="F43">
        <v>19.2</v>
      </c>
      <c r="G43">
        <v>487.68</v>
      </c>
      <c r="H43">
        <v>1079.55</v>
      </c>
      <c r="I43" t="s">
        <v>15</v>
      </c>
      <c r="J43">
        <v>6.1896594530582298</v>
      </c>
      <c r="K43">
        <v>6.9842995666219201</v>
      </c>
      <c r="L43">
        <f t="shared" si="0"/>
        <v>6.1896594530582272</v>
      </c>
      <c r="M43">
        <f t="shared" si="1"/>
        <v>6.9842995666219228</v>
      </c>
    </row>
    <row r="44" spans="1:13" x14ac:dyDescent="0.3">
      <c r="A44" t="s">
        <v>19</v>
      </c>
      <c r="B44">
        <v>608400</v>
      </c>
      <c r="C44">
        <v>2013</v>
      </c>
      <c r="D44" t="s">
        <v>21</v>
      </c>
      <c r="E44" t="s">
        <v>22</v>
      </c>
      <c r="F44">
        <v>19.5</v>
      </c>
      <c r="G44">
        <v>495.3</v>
      </c>
      <c r="H44">
        <v>1079.55</v>
      </c>
      <c r="I44" t="s">
        <v>14</v>
      </c>
      <c r="J44">
        <v>6.2051636395941898</v>
      </c>
      <c r="K44">
        <v>6.9842995666219201</v>
      </c>
      <c r="L44">
        <f t="shared" si="0"/>
        <v>6.2051636395941925</v>
      </c>
      <c r="M44">
        <f t="shared" si="1"/>
        <v>6.9842995666219228</v>
      </c>
    </row>
    <row r="45" spans="1:13" x14ac:dyDescent="0.3">
      <c r="A45" t="s">
        <v>19</v>
      </c>
      <c r="B45">
        <v>608400</v>
      </c>
      <c r="C45">
        <v>2013</v>
      </c>
      <c r="D45" t="s">
        <v>21</v>
      </c>
      <c r="E45" t="s">
        <v>22</v>
      </c>
      <c r="F45">
        <v>19.5</v>
      </c>
      <c r="G45">
        <v>495.3</v>
      </c>
      <c r="H45">
        <v>1106.77</v>
      </c>
      <c r="I45" t="s">
        <v>14</v>
      </c>
      <c r="J45">
        <v>6.2051636395941898</v>
      </c>
      <c r="K45">
        <v>7.0092011423773704</v>
      </c>
      <c r="L45">
        <f t="shared" si="0"/>
        <v>6.2051636395941925</v>
      </c>
      <c r="M45">
        <f t="shared" si="1"/>
        <v>7.0092011423773668</v>
      </c>
    </row>
    <row r="46" spans="1:13" x14ac:dyDescent="0.3">
      <c r="A46" t="s">
        <v>19</v>
      </c>
      <c r="B46">
        <v>608400</v>
      </c>
      <c r="C46">
        <v>2013</v>
      </c>
      <c r="D46" t="s">
        <v>21</v>
      </c>
      <c r="E46" t="s">
        <v>22</v>
      </c>
      <c r="F46">
        <v>19.7</v>
      </c>
      <c r="G46">
        <v>500.38</v>
      </c>
      <c r="H46">
        <v>1360.78</v>
      </c>
      <c r="I46" t="s">
        <v>15</v>
      </c>
      <c r="J46">
        <v>6.2153678097684297</v>
      </c>
      <c r="K46">
        <v>7.2158133437367296</v>
      </c>
      <c r="L46">
        <f t="shared" si="0"/>
        <v>6.2153678097684333</v>
      </c>
      <c r="M46">
        <f t="shared" si="1"/>
        <v>7.2158133437367269</v>
      </c>
    </row>
    <row r="47" spans="1:13" x14ac:dyDescent="0.3">
      <c r="A47" t="s">
        <v>19</v>
      </c>
      <c r="B47">
        <v>608400</v>
      </c>
      <c r="C47">
        <v>2013</v>
      </c>
      <c r="D47" t="s">
        <v>21</v>
      </c>
      <c r="E47" t="s">
        <v>22</v>
      </c>
      <c r="F47">
        <v>20</v>
      </c>
      <c r="G47">
        <v>508</v>
      </c>
      <c r="H47">
        <v>1419.74</v>
      </c>
      <c r="I47" t="s">
        <v>15</v>
      </c>
      <c r="J47">
        <v>6.2304814475784802</v>
      </c>
      <c r="K47">
        <v>7.2582290352391601</v>
      </c>
      <c r="L47">
        <f t="shared" si="0"/>
        <v>6.230481447578482</v>
      </c>
      <c r="M47">
        <f t="shared" si="1"/>
        <v>7.2582290352391636</v>
      </c>
    </row>
    <row r="48" spans="1:13" x14ac:dyDescent="0.3">
      <c r="A48" t="s">
        <v>19</v>
      </c>
      <c r="B48">
        <v>608400</v>
      </c>
      <c r="C48">
        <v>2013</v>
      </c>
      <c r="D48" t="s">
        <v>21</v>
      </c>
      <c r="E48" t="s">
        <v>22</v>
      </c>
      <c r="F48">
        <v>20.100000000000001</v>
      </c>
      <c r="G48">
        <v>510.54</v>
      </c>
      <c r="H48">
        <v>1133.98</v>
      </c>
      <c r="I48" t="s">
        <v>15</v>
      </c>
      <c r="J48">
        <v>6.2354689890895196</v>
      </c>
      <c r="K48">
        <v>7.0334888474478703</v>
      </c>
      <c r="L48">
        <f t="shared" si="0"/>
        <v>6.2354689890895214</v>
      </c>
      <c r="M48">
        <f t="shared" si="1"/>
        <v>7.0334888474478658</v>
      </c>
    </row>
    <row r="49" spans="1:13" x14ac:dyDescent="0.3">
      <c r="A49" t="s">
        <v>19</v>
      </c>
      <c r="B49">
        <v>608400</v>
      </c>
      <c r="C49">
        <v>2013</v>
      </c>
      <c r="D49" t="s">
        <v>21</v>
      </c>
      <c r="E49" t="s">
        <v>22</v>
      </c>
      <c r="F49">
        <v>20.5</v>
      </c>
      <c r="G49">
        <v>520.70000000000005</v>
      </c>
      <c r="H49">
        <v>1020.58</v>
      </c>
      <c r="I49" t="s">
        <v>12</v>
      </c>
      <c r="J49">
        <v>6.2551740601688497</v>
      </c>
      <c r="K49">
        <v>6.9281263721219704</v>
      </c>
      <c r="L49">
        <f t="shared" si="0"/>
        <v>6.2551740601688532</v>
      </c>
      <c r="M49">
        <f t="shared" si="1"/>
        <v>6.9281263721219686</v>
      </c>
    </row>
    <row r="50" spans="1:13" x14ac:dyDescent="0.3">
      <c r="A50" t="s">
        <v>19</v>
      </c>
      <c r="B50">
        <v>608400</v>
      </c>
      <c r="C50">
        <v>2013</v>
      </c>
      <c r="D50" t="s">
        <v>21</v>
      </c>
      <c r="E50" t="s">
        <v>22</v>
      </c>
      <c r="F50">
        <v>20.6</v>
      </c>
      <c r="G50">
        <v>523.24</v>
      </c>
      <c r="H50">
        <v>1306.3499999999999</v>
      </c>
      <c r="I50" t="s">
        <v>15</v>
      </c>
      <c r="J50">
        <v>6.2600402498200296</v>
      </c>
      <c r="K50">
        <v>7.1749922678068598</v>
      </c>
      <c r="L50">
        <f t="shared" si="0"/>
        <v>6.260040249820026</v>
      </c>
      <c r="M50">
        <f t="shared" si="1"/>
        <v>7.1749922678068581</v>
      </c>
    </row>
    <row r="51" spans="1:13" x14ac:dyDescent="0.3">
      <c r="A51" t="s">
        <v>19</v>
      </c>
      <c r="B51">
        <v>608400</v>
      </c>
      <c r="C51">
        <v>2013</v>
      </c>
      <c r="D51" t="s">
        <v>21</v>
      </c>
      <c r="E51" t="s">
        <v>22</v>
      </c>
      <c r="F51">
        <v>20.6</v>
      </c>
      <c r="G51">
        <v>523.24</v>
      </c>
      <c r="H51">
        <v>1419.74</v>
      </c>
      <c r="I51" t="s">
        <v>15</v>
      </c>
      <c r="J51">
        <v>6.2600402498200296</v>
      </c>
      <c r="K51">
        <v>7.2582290352391601</v>
      </c>
      <c r="L51">
        <f t="shared" si="0"/>
        <v>6.260040249820026</v>
      </c>
      <c r="M51">
        <f t="shared" si="1"/>
        <v>7.2582290352391636</v>
      </c>
    </row>
    <row r="52" spans="1:13" x14ac:dyDescent="0.3">
      <c r="A52" t="s">
        <v>19</v>
      </c>
      <c r="B52">
        <v>608400</v>
      </c>
      <c r="C52">
        <v>2013</v>
      </c>
      <c r="D52" t="s">
        <v>21</v>
      </c>
      <c r="E52" t="s">
        <v>22</v>
      </c>
      <c r="F52">
        <v>20.7</v>
      </c>
      <c r="G52">
        <v>525.78</v>
      </c>
      <c r="H52">
        <v>1247.3800000000001</v>
      </c>
      <c r="I52" t="s">
        <v>14</v>
      </c>
      <c r="J52">
        <v>6.26488287429581</v>
      </c>
      <c r="K52">
        <v>7.1288006306141201</v>
      </c>
      <c r="L52">
        <f t="shared" si="0"/>
        <v>6.2648828742958145</v>
      </c>
      <c r="M52">
        <f t="shared" si="1"/>
        <v>7.1288006306141201</v>
      </c>
    </row>
    <row r="53" spans="1:13" x14ac:dyDescent="0.3">
      <c r="A53" t="s">
        <v>19</v>
      </c>
      <c r="B53">
        <v>608400</v>
      </c>
      <c r="C53">
        <v>2013</v>
      </c>
      <c r="D53" t="s">
        <v>21</v>
      </c>
      <c r="E53" t="s">
        <v>22</v>
      </c>
      <c r="F53">
        <v>20.9</v>
      </c>
      <c r="G53">
        <v>530.86</v>
      </c>
      <c r="H53">
        <v>1474.18</v>
      </c>
      <c r="I53" t="s">
        <v>15</v>
      </c>
      <c r="J53">
        <v>6.2744983329952602</v>
      </c>
      <c r="K53">
        <v>7.2958571819829299</v>
      </c>
      <c r="L53">
        <f t="shared" si="0"/>
        <v>6.2744983329952566</v>
      </c>
      <c r="M53">
        <f t="shared" si="1"/>
        <v>7.2958571819829272</v>
      </c>
    </row>
    <row r="54" spans="1:13" x14ac:dyDescent="0.3">
      <c r="A54" t="s">
        <v>19</v>
      </c>
      <c r="B54">
        <v>608400</v>
      </c>
      <c r="C54">
        <v>2013</v>
      </c>
      <c r="D54" t="s">
        <v>21</v>
      </c>
      <c r="E54" t="s">
        <v>22</v>
      </c>
      <c r="F54">
        <v>20.9</v>
      </c>
      <c r="G54">
        <v>530.86</v>
      </c>
      <c r="H54">
        <v>1387.99</v>
      </c>
      <c r="I54" t="s">
        <v>15</v>
      </c>
      <c r="J54">
        <v>6.2744983329952602</v>
      </c>
      <c r="K54">
        <v>7.2356119364298497</v>
      </c>
      <c r="L54">
        <f t="shared" si="0"/>
        <v>6.2744983329952566</v>
      </c>
      <c r="M54">
        <f t="shared" si="1"/>
        <v>7.2356119364298452</v>
      </c>
    </row>
    <row r="55" spans="1:13" x14ac:dyDescent="0.3">
      <c r="A55" t="s">
        <v>19</v>
      </c>
      <c r="B55">
        <v>608400</v>
      </c>
      <c r="C55">
        <v>2013</v>
      </c>
      <c r="D55" t="s">
        <v>21</v>
      </c>
      <c r="E55" t="s">
        <v>22</v>
      </c>
      <c r="F55">
        <v>21.5</v>
      </c>
      <c r="G55">
        <v>546.1</v>
      </c>
      <c r="H55">
        <v>1419.74</v>
      </c>
      <c r="I55" t="s">
        <v>15</v>
      </c>
      <c r="J55">
        <v>6.3028021091581099</v>
      </c>
      <c r="K55">
        <v>7.2582290352391601</v>
      </c>
      <c r="L55">
        <f t="shared" si="0"/>
        <v>6.3028021091581081</v>
      </c>
      <c r="M55">
        <f t="shared" si="1"/>
        <v>7.2582290352391636</v>
      </c>
    </row>
    <row r="56" spans="1:13" x14ac:dyDescent="0.3">
      <c r="A56" t="s">
        <v>19</v>
      </c>
      <c r="B56">
        <v>608400</v>
      </c>
      <c r="C56">
        <v>2013</v>
      </c>
      <c r="D56" t="s">
        <v>21</v>
      </c>
      <c r="E56" t="s">
        <v>22</v>
      </c>
      <c r="F56">
        <v>21.7</v>
      </c>
      <c r="G56">
        <v>551.17999999999995</v>
      </c>
      <c r="H56">
        <v>1927.77</v>
      </c>
      <c r="I56" t="s">
        <v>15</v>
      </c>
      <c r="J56">
        <v>6.3120614345709001</v>
      </c>
      <c r="K56">
        <v>7.5641191734485096</v>
      </c>
      <c r="L56">
        <f t="shared" si="0"/>
        <v>6.3120614345709045</v>
      </c>
      <c r="M56">
        <f t="shared" si="1"/>
        <v>7.564119173448514</v>
      </c>
    </row>
    <row r="57" spans="1:13" x14ac:dyDescent="0.3">
      <c r="A57" t="s">
        <v>19</v>
      </c>
      <c r="B57">
        <v>608400</v>
      </c>
      <c r="C57">
        <v>2013</v>
      </c>
      <c r="D57" t="s">
        <v>21</v>
      </c>
      <c r="E57" t="s">
        <v>22</v>
      </c>
      <c r="F57">
        <v>22</v>
      </c>
      <c r="G57">
        <v>558.79999999999995</v>
      </c>
      <c r="H57">
        <v>1614.79</v>
      </c>
      <c r="I57" t="s">
        <v>14</v>
      </c>
      <c r="J57">
        <v>6.3257916273828103</v>
      </c>
      <c r="K57">
        <v>7.3869601962422502</v>
      </c>
      <c r="L57">
        <f t="shared" si="0"/>
        <v>6.3257916273828068</v>
      </c>
      <c r="M57">
        <f t="shared" si="1"/>
        <v>7.3869601962422466</v>
      </c>
    </row>
    <row r="58" spans="1:13" x14ac:dyDescent="0.3">
      <c r="A58" t="s">
        <v>19</v>
      </c>
      <c r="B58">
        <v>608400</v>
      </c>
      <c r="C58">
        <v>2013</v>
      </c>
      <c r="D58" t="s">
        <v>21</v>
      </c>
      <c r="E58" t="s">
        <v>22</v>
      </c>
      <c r="F58">
        <v>22.1</v>
      </c>
      <c r="G58">
        <v>561.34</v>
      </c>
      <c r="H58">
        <v>1646.54</v>
      </c>
      <c r="I58" t="s">
        <v>15</v>
      </c>
      <c r="J58">
        <v>6.3303267825481999</v>
      </c>
      <c r="K58">
        <v>7.4064313954782</v>
      </c>
      <c r="L58">
        <f t="shared" si="0"/>
        <v>6.3303267825481981</v>
      </c>
      <c r="M58">
        <f t="shared" si="1"/>
        <v>7.4064313954782035</v>
      </c>
    </row>
    <row r="59" spans="1:13" x14ac:dyDescent="0.3">
      <c r="A59" t="s">
        <v>19</v>
      </c>
      <c r="B59">
        <v>608400</v>
      </c>
      <c r="C59">
        <v>2013</v>
      </c>
      <c r="D59" t="s">
        <v>21</v>
      </c>
      <c r="E59" t="s">
        <v>22</v>
      </c>
      <c r="F59">
        <v>22.1</v>
      </c>
      <c r="G59">
        <v>561.34</v>
      </c>
      <c r="H59">
        <v>1673.76</v>
      </c>
      <c r="I59" t="s">
        <v>15</v>
      </c>
      <c r="J59">
        <v>6.3303267825481999</v>
      </c>
      <c r="K59">
        <v>7.4228278715954499</v>
      </c>
      <c r="L59">
        <f t="shared" si="0"/>
        <v>6.3303267825481981</v>
      </c>
      <c r="M59">
        <f t="shared" si="1"/>
        <v>7.4228278715954508</v>
      </c>
    </row>
    <row r="60" spans="1:13" x14ac:dyDescent="0.3">
      <c r="A60" t="s">
        <v>19</v>
      </c>
      <c r="B60">
        <v>608400</v>
      </c>
      <c r="C60">
        <v>2013</v>
      </c>
      <c r="D60" t="s">
        <v>21</v>
      </c>
      <c r="E60" t="s">
        <v>22</v>
      </c>
      <c r="F60">
        <v>22.1</v>
      </c>
      <c r="G60">
        <v>561.34</v>
      </c>
      <c r="H60">
        <v>1700.97</v>
      </c>
      <c r="I60" t="s">
        <v>15</v>
      </c>
      <c r="J60">
        <v>6.3303267825481999</v>
      </c>
      <c r="K60">
        <v>7.4389539555560296</v>
      </c>
      <c r="L60">
        <f t="shared" si="0"/>
        <v>6.3303267825481981</v>
      </c>
      <c r="M60">
        <f t="shared" si="1"/>
        <v>7.4389539555560305</v>
      </c>
    </row>
    <row r="61" spans="1:13" x14ac:dyDescent="0.3">
      <c r="A61" t="s">
        <v>19</v>
      </c>
      <c r="B61">
        <v>608400</v>
      </c>
      <c r="C61">
        <v>2013</v>
      </c>
      <c r="D61" t="s">
        <v>21</v>
      </c>
      <c r="E61" t="s">
        <v>22</v>
      </c>
      <c r="F61">
        <v>22.4</v>
      </c>
      <c r="G61">
        <v>568.96</v>
      </c>
      <c r="H61">
        <v>1700.97</v>
      </c>
      <c r="I61" t="s">
        <v>15</v>
      </c>
      <c r="J61">
        <v>6.3438101328854897</v>
      </c>
      <c r="K61">
        <v>7.4389539555560296</v>
      </c>
      <c r="L61">
        <f t="shared" si="0"/>
        <v>6.3438101328854852</v>
      </c>
      <c r="M61">
        <f t="shared" si="1"/>
        <v>7.4389539555560305</v>
      </c>
    </row>
    <row r="62" spans="1:13" x14ac:dyDescent="0.3">
      <c r="A62" t="s">
        <v>19</v>
      </c>
      <c r="B62">
        <v>608400</v>
      </c>
      <c r="C62">
        <v>2013</v>
      </c>
      <c r="D62" t="s">
        <v>21</v>
      </c>
      <c r="E62" t="s">
        <v>22</v>
      </c>
      <c r="F62">
        <v>24.6</v>
      </c>
      <c r="G62">
        <v>624.84</v>
      </c>
      <c r="H62">
        <v>2608.16</v>
      </c>
      <c r="I62" t="s">
        <v>15</v>
      </c>
      <c r="J62">
        <v>6.4374956169628099</v>
      </c>
      <c r="K62">
        <v>7.8664002708579801</v>
      </c>
      <c r="L62">
        <f t="shared" si="0"/>
        <v>6.4374956169628081</v>
      </c>
      <c r="M62">
        <f t="shared" si="1"/>
        <v>7.8664002708579792</v>
      </c>
    </row>
    <row r="63" spans="1:13" x14ac:dyDescent="0.3">
      <c r="A63" t="s">
        <v>19</v>
      </c>
      <c r="B63">
        <v>608400</v>
      </c>
      <c r="C63">
        <v>2013</v>
      </c>
      <c r="D63" t="s">
        <v>21</v>
      </c>
      <c r="E63" t="s">
        <v>22</v>
      </c>
      <c r="F63">
        <v>26.5</v>
      </c>
      <c r="G63">
        <v>673.1</v>
      </c>
      <c r="H63">
        <v>2780.52</v>
      </c>
      <c r="I63" t="s">
        <v>12</v>
      </c>
      <c r="J63">
        <v>6.5118939070166704</v>
      </c>
      <c r="K63">
        <v>7.93039323955266</v>
      </c>
      <c r="L63">
        <f t="shared" si="0"/>
        <v>6.5118939070166677</v>
      </c>
      <c r="M63">
        <f t="shared" si="1"/>
        <v>7.9303932395526573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78" workbookViewId="0">
      <selection activeCell="M97" sqref="M97"/>
    </sheetView>
  </sheetViews>
  <sheetFormatPr defaultRowHeight="14" x14ac:dyDescent="0.3"/>
  <cols>
    <col min="1" max="1" width="11.8984375" bestFit="1" customWidth="1"/>
    <col min="2" max="2" width="6.8984375" bestFit="1" customWidth="1"/>
    <col min="3" max="3" width="4.8984375" bestFit="1" customWidth="1"/>
    <col min="4" max="4" width="4.69921875" bestFit="1" customWidth="1"/>
    <col min="5" max="5" width="7.09765625" bestFit="1" customWidth="1"/>
    <col min="6" max="6" width="5.59765625" bestFit="1" customWidth="1"/>
    <col min="7" max="7" width="7.19921875" bestFit="1" customWidth="1"/>
    <col min="8" max="8" width="3.59765625" bestFit="1" customWidth="1"/>
    <col min="9" max="9" width="15.09765625" bestFit="1" customWidth="1"/>
    <col min="10" max="10" width="6.59765625" bestFit="1" customWidth="1"/>
    <col min="11" max="11" width="4.7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17</v>
      </c>
      <c r="N1" t="s">
        <v>35</v>
      </c>
    </row>
    <row r="2" spans="1:14" x14ac:dyDescent="0.3">
      <c r="A2" t="s">
        <v>19</v>
      </c>
      <c r="B2">
        <v>608400</v>
      </c>
      <c r="C2">
        <v>2013</v>
      </c>
      <c r="D2" t="s">
        <v>20</v>
      </c>
      <c r="E2" t="s">
        <v>11</v>
      </c>
      <c r="F2">
        <v>7</v>
      </c>
      <c r="G2">
        <v>177.8</v>
      </c>
      <c r="H2" t="s">
        <v>12</v>
      </c>
      <c r="I2" t="s">
        <v>13</v>
      </c>
      <c r="J2" t="s">
        <v>21</v>
      </c>
      <c r="K2" t="s">
        <v>22</v>
      </c>
      <c r="L2">
        <v>160</v>
      </c>
      <c r="M2">
        <v>1</v>
      </c>
      <c r="N2">
        <f>EXP(len_wt!$P$2)*fmdb!G2^len_wt!$P$3</f>
        <v>61.381653194625514</v>
      </c>
    </row>
    <row r="3" spans="1:14" x14ac:dyDescent="0.3">
      <c r="A3" t="s">
        <v>19</v>
      </c>
      <c r="B3">
        <v>608400</v>
      </c>
      <c r="C3">
        <v>2013</v>
      </c>
      <c r="D3" t="s">
        <v>20</v>
      </c>
      <c r="E3" t="s">
        <v>11</v>
      </c>
      <c r="F3">
        <v>7</v>
      </c>
      <c r="G3">
        <v>177.8</v>
      </c>
      <c r="H3" t="s">
        <v>12</v>
      </c>
      <c r="I3" t="s">
        <v>13</v>
      </c>
      <c r="J3" t="s">
        <v>21</v>
      </c>
      <c r="K3" t="s">
        <v>22</v>
      </c>
      <c r="L3">
        <v>160</v>
      </c>
      <c r="M3">
        <v>1</v>
      </c>
      <c r="N3">
        <f>EXP(len_wt!$P$2)*fmdb!G3^len_wt!$P$3</f>
        <v>61.381653194625514</v>
      </c>
    </row>
    <row r="4" spans="1:14" x14ac:dyDescent="0.3">
      <c r="A4" t="s">
        <v>19</v>
      </c>
      <c r="B4">
        <v>608400</v>
      </c>
      <c r="C4">
        <v>2013</v>
      </c>
      <c r="D4" t="s">
        <v>20</v>
      </c>
      <c r="E4" t="s">
        <v>11</v>
      </c>
      <c r="F4">
        <v>7</v>
      </c>
      <c r="G4">
        <v>177.8</v>
      </c>
      <c r="H4" t="s">
        <v>23</v>
      </c>
      <c r="I4" t="s">
        <v>13</v>
      </c>
      <c r="J4" t="s">
        <v>21</v>
      </c>
      <c r="K4" t="s">
        <v>22</v>
      </c>
      <c r="L4">
        <v>160</v>
      </c>
      <c r="M4">
        <v>1</v>
      </c>
      <c r="N4">
        <f>EXP(len_wt!$P$2)*fmdb!G4^len_wt!$P$3</f>
        <v>61.381653194625514</v>
      </c>
    </row>
    <row r="5" spans="1:14" x14ac:dyDescent="0.3">
      <c r="A5" t="s">
        <v>19</v>
      </c>
      <c r="B5">
        <v>608400</v>
      </c>
      <c r="C5">
        <v>2013</v>
      </c>
      <c r="D5" t="s">
        <v>20</v>
      </c>
      <c r="E5" t="s">
        <v>11</v>
      </c>
      <c r="F5">
        <v>7.1</v>
      </c>
      <c r="G5">
        <v>180.34</v>
      </c>
      <c r="H5" t="s">
        <v>23</v>
      </c>
      <c r="I5" t="s">
        <v>13</v>
      </c>
      <c r="J5" t="s">
        <v>21</v>
      </c>
      <c r="K5" t="s">
        <v>22</v>
      </c>
      <c r="L5">
        <v>180</v>
      </c>
      <c r="M5">
        <v>1</v>
      </c>
      <c r="N5">
        <f>EXP(len_wt!$P$2)*fmdb!G5^len_wt!$P$3</f>
        <v>63.931370470146739</v>
      </c>
    </row>
    <row r="6" spans="1:14" x14ac:dyDescent="0.3">
      <c r="A6" t="s">
        <v>19</v>
      </c>
      <c r="B6">
        <v>608400</v>
      </c>
      <c r="C6">
        <v>2013</v>
      </c>
      <c r="D6" t="s">
        <v>20</v>
      </c>
      <c r="E6" t="s">
        <v>11</v>
      </c>
      <c r="F6">
        <v>7.2</v>
      </c>
      <c r="G6">
        <v>182.88</v>
      </c>
      <c r="H6" t="s">
        <v>23</v>
      </c>
      <c r="I6" t="s">
        <v>13</v>
      </c>
      <c r="J6" t="s">
        <v>21</v>
      </c>
      <c r="K6" t="s">
        <v>22</v>
      </c>
      <c r="L6">
        <v>180</v>
      </c>
      <c r="M6">
        <v>1</v>
      </c>
      <c r="N6">
        <f>EXP(len_wt!$P$2)*fmdb!G6^len_wt!$P$3</f>
        <v>66.54910674726726</v>
      </c>
    </row>
    <row r="7" spans="1:14" x14ac:dyDescent="0.3">
      <c r="A7" t="s">
        <v>19</v>
      </c>
      <c r="B7">
        <v>608400</v>
      </c>
      <c r="C7">
        <v>2013</v>
      </c>
      <c r="D7" t="s">
        <v>20</v>
      </c>
      <c r="E7" t="s">
        <v>11</v>
      </c>
      <c r="F7">
        <v>7.3</v>
      </c>
      <c r="G7">
        <v>185.42</v>
      </c>
      <c r="H7" t="s">
        <v>12</v>
      </c>
      <c r="I7" t="s">
        <v>13</v>
      </c>
      <c r="J7" t="s">
        <v>21</v>
      </c>
      <c r="K7" t="s">
        <v>22</v>
      </c>
      <c r="L7">
        <v>180</v>
      </c>
      <c r="M7">
        <v>1</v>
      </c>
      <c r="N7">
        <f>EXP(len_wt!$P$2)*fmdb!G7^len_wt!$P$3</f>
        <v>69.23569401549139</v>
      </c>
    </row>
    <row r="8" spans="1:14" x14ac:dyDescent="0.3">
      <c r="A8" t="s">
        <v>19</v>
      </c>
      <c r="B8">
        <v>608400</v>
      </c>
      <c r="C8">
        <v>2013</v>
      </c>
      <c r="D8" t="s">
        <v>20</v>
      </c>
      <c r="E8" t="s">
        <v>11</v>
      </c>
      <c r="F8">
        <v>7.4</v>
      </c>
      <c r="G8">
        <v>187.96</v>
      </c>
      <c r="H8" t="s">
        <v>12</v>
      </c>
      <c r="I8" t="s">
        <v>13</v>
      </c>
      <c r="J8" t="s">
        <v>21</v>
      </c>
      <c r="K8" t="s">
        <v>22</v>
      </c>
      <c r="L8">
        <v>180</v>
      </c>
      <c r="M8">
        <v>1</v>
      </c>
      <c r="N8">
        <f>EXP(len_wt!$P$2)*fmdb!G8^len_wt!$P$3</f>
        <v>71.991962754656939</v>
      </c>
    </row>
    <row r="9" spans="1:14" x14ac:dyDescent="0.3">
      <c r="A9" t="s">
        <v>19</v>
      </c>
      <c r="B9">
        <v>608400</v>
      </c>
      <c r="C9">
        <v>2013</v>
      </c>
      <c r="D9" t="s">
        <v>20</v>
      </c>
      <c r="E9" t="s">
        <v>11</v>
      </c>
      <c r="F9">
        <v>7.5</v>
      </c>
      <c r="G9">
        <v>190.5</v>
      </c>
      <c r="H9" t="s">
        <v>12</v>
      </c>
      <c r="I9" t="s">
        <v>13</v>
      </c>
      <c r="J9" t="s">
        <v>21</v>
      </c>
      <c r="K9" t="s">
        <v>22</v>
      </c>
      <c r="L9">
        <v>180</v>
      </c>
      <c r="M9">
        <v>1</v>
      </c>
      <c r="N9">
        <f>EXP(len_wt!$P$2)*fmdb!G9^len_wt!$P$3</f>
        <v>74.818741958302368</v>
      </c>
    </row>
    <row r="10" spans="1:14" x14ac:dyDescent="0.3">
      <c r="A10" t="s">
        <v>19</v>
      </c>
      <c r="B10">
        <v>608400</v>
      </c>
      <c r="C10">
        <v>2013</v>
      </c>
      <c r="D10" t="s">
        <v>20</v>
      </c>
      <c r="E10" t="s">
        <v>11</v>
      </c>
      <c r="F10">
        <v>7.5</v>
      </c>
      <c r="G10">
        <v>190.5</v>
      </c>
      <c r="H10" t="s">
        <v>23</v>
      </c>
      <c r="I10" t="s">
        <v>13</v>
      </c>
      <c r="J10" t="s">
        <v>21</v>
      </c>
      <c r="K10" t="s">
        <v>22</v>
      </c>
      <c r="L10">
        <v>180</v>
      </c>
      <c r="M10">
        <v>1</v>
      </c>
      <c r="N10">
        <f>EXP(len_wt!$P$2)*fmdb!G10^len_wt!$P$3</f>
        <v>74.818741958302368</v>
      </c>
    </row>
    <row r="11" spans="1:14" x14ac:dyDescent="0.3">
      <c r="A11" t="s">
        <v>19</v>
      </c>
      <c r="B11">
        <v>608400</v>
      </c>
      <c r="C11">
        <v>2013</v>
      </c>
      <c r="D11" t="s">
        <v>20</v>
      </c>
      <c r="E11" t="s">
        <v>11</v>
      </c>
      <c r="F11">
        <v>7.5</v>
      </c>
      <c r="G11">
        <v>190.5</v>
      </c>
      <c r="H11" t="s">
        <v>23</v>
      </c>
      <c r="I11" t="s">
        <v>13</v>
      </c>
      <c r="J11" t="s">
        <v>21</v>
      </c>
      <c r="K11" t="s">
        <v>22</v>
      </c>
      <c r="L11">
        <v>180</v>
      </c>
      <c r="M11">
        <v>1</v>
      </c>
      <c r="N11">
        <f>EXP(len_wt!$P$2)*fmdb!G11^len_wt!$P$3</f>
        <v>74.818741958302368</v>
      </c>
    </row>
    <row r="12" spans="1:14" x14ac:dyDescent="0.3">
      <c r="A12" t="s">
        <v>19</v>
      </c>
      <c r="B12">
        <v>608400</v>
      </c>
      <c r="C12">
        <v>2013</v>
      </c>
      <c r="D12" t="s">
        <v>20</v>
      </c>
      <c r="E12" t="s">
        <v>11</v>
      </c>
      <c r="F12">
        <v>7.5</v>
      </c>
      <c r="G12">
        <v>190.5</v>
      </c>
      <c r="H12" t="s">
        <v>23</v>
      </c>
      <c r="I12" t="s">
        <v>13</v>
      </c>
      <c r="J12" t="s">
        <v>21</v>
      </c>
      <c r="K12" t="s">
        <v>22</v>
      </c>
      <c r="L12">
        <v>180</v>
      </c>
      <c r="M12">
        <v>1</v>
      </c>
      <c r="N12">
        <f>EXP(len_wt!$P$2)*fmdb!G12^len_wt!$P$3</f>
        <v>74.818741958302368</v>
      </c>
    </row>
    <row r="13" spans="1:14" x14ac:dyDescent="0.3">
      <c r="A13" t="s">
        <v>19</v>
      </c>
      <c r="B13">
        <v>608400</v>
      </c>
      <c r="C13">
        <v>2013</v>
      </c>
      <c r="D13" t="s">
        <v>20</v>
      </c>
      <c r="E13" t="s">
        <v>11</v>
      </c>
      <c r="F13">
        <v>7.5</v>
      </c>
      <c r="G13">
        <v>190.5</v>
      </c>
      <c r="H13" t="s">
        <v>12</v>
      </c>
      <c r="I13" t="s">
        <v>13</v>
      </c>
      <c r="J13" t="s">
        <v>21</v>
      </c>
      <c r="K13" t="s">
        <v>22</v>
      </c>
      <c r="L13">
        <v>180</v>
      </c>
      <c r="M13">
        <v>1</v>
      </c>
      <c r="N13">
        <f>EXP(len_wt!$P$2)*fmdb!G13^len_wt!$P$3</f>
        <v>74.818741958302368</v>
      </c>
    </row>
    <row r="14" spans="1:14" x14ac:dyDescent="0.3">
      <c r="A14" t="s">
        <v>19</v>
      </c>
      <c r="B14">
        <v>608400</v>
      </c>
      <c r="C14">
        <v>2013</v>
      </c>
      <c r="D14" t="s">
        <v>20</v>
      </c>
      <c r="E14" t="s">
        <v>11</v>
      </c>
      <c r="F14">
        <v>7.7</v>
      </c>
      <c r="G14">
        <v>195.58</v>
      </c>
      <c r="H14" t="s">
        <v>12</v>
      </c>
      <c r="I14" t="s">
        <v>13</v>
      </c>
      <c r="J14" t="s">
        <v>21</v>
      </c>
      <c r="K14" t="s">
        <v>22</v>
      </c>
      <c r="L14">
        <v>180</v>
      </c>
      <c r="M14">
        <v>1</v>
      </c>
      <c r="N14">
        <f>EXP(len_wt!$P$2)*fmdb!G14^len_wt!$P$3</f>
        <v>80.687140437208711</v>
      </c>
    </row>
    <row r="15" spans="1:14" x14ac:dyDescent="0.3">
      <c r="A15" t="s">
        <v>19</v>
      </c>
      <c r="B15">
        <v>608400</v>
      </c>
      <c r="C15">
        <v>2013</v>
      </c>
      <c r="D15" t="s">
        <v>20</v>
      </c>
      <c r="E15" t="s">
        <v>11</v>
      </c>
      <c r="F15">
        <v>7.7</v>
      </c>
      <c r="G15">
        <v>195.58</v>
      </c>
      <c r="H15" t="s">
        <v>12</v>
      </c>
      <c r="I15" t="s">
        <v>13</v>
      </c>
      <c r="J15" t="s">
        <v>21</v>
      </c>
      <c r="K15" t="s">
        <v>22</v>
      </c>
      <c r="L15">
        <v>180</v>
      </c>
      <c r="M15">
        <v>1</v>
      </c>
      <c r="N15">
        <f>EXP(len_wt!$P$2)*fmdb!G15^len_wt!$P$3</f>
        <v>80.687140437208711</v>
      </c>
    </row>
    <row r="16" spans="1:14" x14ac:dyDescent="0.3">
      <c r="A16" t="s">
        <v>19</v>
      </c>
      <c r="B16">
        <v>608400</v>
      </c>
      <c r="C16">
        <v>2013</v>
      </c>
      <c r="D16" t="s">
        <v>20</v>
      </c>
      <c r="E16" t="s">
        <v>11</v>
      </c>
      <c r="F16">
        <v>7.7</v>
      </c>
      <c r="G16">
        <v>195.58</v>
      </c>
      <c r="H16" t="s">
        <v>12</v>
      </c>
      <c r="I16" t="s">
        <v>13</v>
      </c>
      <c r="J16" t="s">
        <v>21</v>
      </c>
      <c r="K16" t="s">
        <v>22</v>
      </c>
      <c r="L16">
        <v>180</v>
      </c>
      <c r="M16">
        <v>1</v>
      </c>
      <c r="N16">
        <f>EXP(len_wt!$P$2)*fmdb!G16^len_wt!$P$3</f>
        <v>80.687140437208711</v>
      </c>
    </row>
    <row r="17" spans="1:14" x14ac:dyDescent="0.3">
      <c r="A17" t="s">
        <v>19</v>
      </c>
      <c r="B17">
        <v>608400</v>
      </c>
      <c r="C17">
        <v>2013</v>
      </c>
      <c r="D17" t="s">
        <v>20</v>
      </c>
      <c r="E17" t="s">
        <v>11</v>
      </c>
      <c r="F17">
        <v>7.8</v>
      </c>
      <c r="G17">
        <v>198.12</v>
      </c>
      <c r="H17" t="s">
        <v>23</v>
      </c>
      <c r="I17" t="s">
        <v>13</v>
      </c>
      <c r="J17" t="s">
        <v>21</v>
      </c>
      <c r="K17" t="s">
        <v>22</v>
      </c>
      <c r="L17">
        <v>180</v>
      </c>
      <c r="M17">
        <v>1</v>
      </c>
      <c r="N17">
        <f>EXP(len_wt!$P$2)*fmdb!G17^len_wt!$P$3</f>
        <v>83.730410469100505</v>
      </c>
    </row>
    <row r="18" spans="1:14" x14ac:dyDescent="0.3">
      <c r="A18" t="s">
        <v>19</v>
      </c>
      <c r="B18">
        <v>608400</v>
      </c>
      <c r="C18">
        <v>2013</v>
      </c>
      <c r="D18" t="s">
        <v>20</v>
      </c>
      <c r="E18" t="s">
        <v>11</v>
      </c>
      <c r="F18">
        <v>7.8</v>
      </c>
      <c r="G18">
        <v>198.12</v>
      </c>
      <c r="H18" t="s">
        <v>23</v>
      </c>
      <c r="I18" t="s">
        <v>13</v>
      </c>
      <c r="J18" t="s">
        <v>21</v>
      </c>
      <c r="K18" t="s">
        <v>22</v>
      </c>
      <c r="L18">
        <v>180</v>
      </c>
      <c r="M18">
        <v>1</v>
      </c>
      <c r="N18">
        <f>EXP(len_wt!$P$2)*fmdb!G18^len_wt!$P$3</f>
        <v>83.730410469100505</v>
      </c>
    </row>
    <row r="19" spans="1:14" x14ac:dyDescent="0.3">
      <c r="A19" t="s">
        <v>19</v>
      </c>
      <c r="B19">
        <v>608400</v>
      </c>
      <c r="C19">
        <v>2013</v>
      </c>
      <c r="D19" t="s">
        <v>20</v>
      </c>
      <c r="E19" t="s">
        <v>11</v>
      </c>
      <c r="F19">
        <v>7.8</v>
      </c>
      <c r="G19">
        <v>198.12</v>
      </c>
      <c r="H19" t="s">
        <v>12</v>
      </c>
      <c r="I19" t="s">
        <v>13</v>
      </c>
      <c r="J19" t="s">
        <v>21</v>
      </c>
      <c r="K19" t="s">
        <v>22</v>
      </c>
      <c r="L19">
        <v>180</v>
      </c>
      <c r="M19">
        <v>1</v>
      </c>
      <c r="N19">
        <f>EXP(len_wt!$P$2)*fmdb!G19^len_wt!$P$3</f>
        <v>83.730410469100505</v>
      </c>
    </row>
    <row r="20" spans="1:14" x14ac:dyDescent="0.3">
      <c r="A20" t="s">
        <v>19</v>
      </c>
      <c r="B20">
        <v>608400</v>
      </c>
      <c r="C20">
        <v>2013</v>
      </c>
      <c r="D20" t="s">
        <v>20</v>
      </c>
      <c r="E20" t="s">
        <v>11</v>
      </c>
      <c r="F20">
        <v>7.8</v>
      </c>
      <c r="G20">
        <v>198.12</v>
      </c>
      <c r="H20" t="s">
        <v>12</v>
      </c>
      <c r="I20" t="s">
        <v>13</v>
      </c>
      <c r="J20" t="s">
        <v>21</v>
      </c>
      <c r="K20" t="s">
        <v>22</v>
      </c>
      <c r="L20">
        <v>180</v>
      </c>
      <c r="M20">
        <v>1</v>
      </c>
      <c r="N20">
        <f>EXP(len_wt!$P$2)*fmdb!G20^len_wt!$P$3</f>
        <v>83.730410469100505</v>
      </c>
    </row>
    <row r="21" spans="1:14" x14ac:dyDescent="0.3">
      <c r="A21" t="s">
        <v>19</v>
      </c>
      <c r="B21">
        <v>608400</v>
      </c>
      <c r="C21">
        <v>2013</v>
      </c>
      <c r="D21" t="s">
        <v>20</v>
      </c>
      <c r="E21" t="s">
        <v>11</v>
      </c>
      <c r="F21">
        <v>7.9</v>
      </c>
      <c r="G21">
        <v>200.66</v>
      </c>
      <c r="H21" t="s">
        <v>12</v>
      </c>
      <c r="I21" t="s">
        <v>13</v>
      </c>
      <c r="J21" t="s">
        <v>21</v>
      </c>
      <c r="K21" t="s">
        <v>22</v>
      </c>
      <c r="L21">
        <v>200</v>
      </c>
      <c r="M21">
        <v>1</v>
      </c>
      <c r="N21">
        <f>EXP(len_wt!$P$2)*fmdb!G21^len_wt!$P$3</f>
        <v>86.847492521004867</v>
      </c>
    </row>
    <row r="22" spans="1:14" x14ac:dyDescent="0.3">
      <c r="A22" t="s">
        <v>19</v>
      </c>
      <c r="B22">
        <v>608400</v>
      </c>
      <c r="C22">
        <v>2013</v>
      </c>
      <c r="D22" t="s">
        <v>20</v>
      </c>
      <c r="E22" t="s">
        <v>11</v>
      </c>
      <c r="F22">
        <v>8</v>
      </c>
      <c r="G22">
        <v>203.2</v>
      </c>
      <c r="H22" t="s">
        <v>12</v>
      </c>
      <c r="I22" t="s">
        <v>13</v>
      </c>
      <c r="J22" t="s">
        <v>21</v>
      </c>
      <c r="K22" t="s">
        <v>22</v>
      </c>
      <c r="L22">
        <v>200</v>
      </c>
      <c r="M22">
        <v>1</v>
      </c>
      <c r="N22">
        <f>EXP(len_wt!$P$2)*fmdb!G22^len_wt!$P$3</f>
        <v>90.039208482878422</v>
      </c>
    </row>
    <row r="23" spans="1:14" x14ac:dyDescent="0.3">
      <c r="A23" t="s">
        <v>19</v>
      </c>
      <c r="B23">
        <v>608400</v>
      </c>
      <c r="C23">
        <v>2013</v>
      </c>
      <c r="D23" t="s">
        <v>20</v>
      </c>
      <c r="E23" t="s">
        <v>11</v>
      </c>
      <c r="F23">
        <v>8</v>
      </c>
      <c r="G23">
        <v>203.2</v>
      </c>
      <c r="H23" t="s">
        <v>12</v>
      </c>
      <c r="I23" t="s">
        <v>13</v>
      </c>
      <c r="J23" t="s">
        <v>21</v>
      </c>
      <c r="K23" t="s">
        <v>22</v>
      </c>
      <c r="L23">
        <v>200</v>
      </c>
      <c r="M23">
        <v>1</v>
      </c>
      <c r="N23">
        <f>EXP(len_wt!$P$2)*fmdb!G23^len_wt!$P$3</f>
        <v>90.039208482878422</v>
      </c>
    </row>
    <row r="24" spans="1:14" x14ac:dyDescent="0.3">
      <c r="A24" t="s">
        <v>19</v>
      </c>
      <c r="B24">
        <v>608400</v>
      </c>
      <c r="C24">
        <v>2013</v>
      </c>
      <c r="D24" t="s">
        <v>20</v>
      </c>
      <c r="E24" t="s">
        <v>11</v>
      </c>
      <c r="F24">
        <v>8.1</v>
      </c>
      <c r="G24">
        <v>205.74</v>
      </c>
      <c r="H24" t="s">
        <v>23</v>
      </c>
      <c r="I24" t="s">
        <v>13</v>
      </c>
      <c r="J24" t="s">
        <v>21</v>
      </c>
      <c r="K24" t="s">
        <v>22</v>
      </c>
      <c r="L24">
        <v>200</v>
      </c>
      <c r="M24">
        <v>1</v>
      </c>
      <c r="N24">
        <f>EXP(len_wt!$P$2)*fmdb!G24^len_wt!$P$3</f>
        <v>93.306378885387389</v>
      </c>
    </row>
    <row r="25" spans="1:14" x14ac:dyDescent="0.3">
      <c r="A25" t="s">
        <v>19</v>
      </c>
      <c r="B25">
        <v>608400</v>
      </c>
      <c r="C25">
        <v>2013</v>
      </c>
      <c r="D25" t="s">
        <v>20</v>
      </c>
      <c r="E25" t="s">
        <v>11</v>
      </c>
      <c r="F25">
        <v>8.1</v>
      </c>
      <c r="G25">
        <v>205.74</v>
      </c>
      <c r="H25" t="s">
        <v>12</v>
      </c>
      <c r="I25" t="s">
        <v>13</v>
      </c>
      <c r="J25" t="s">
        <v>21</v>
      </c>
      <c r="K25" t="s">
        <v>22</v>
      </c>
      <c r="L25">
        <v>200</v>
      </c>
      <c r="M25">
        <v>1</v>
      </c>
      <c r="N25">
        <f>EXP(len_wt!$P$2)*fmdb!G25^len_wt!$P$3</f>
        <v>93.306378885387389</v>
      </c>
    </row>
    <row r="26" spans="1:14" x14ac:dyDescent="0.3">
      <c r="A26" t="s">
        <v>19</v>
      </c>
      <c r="B26">
        <v>608400</v>
      </c>
      <c r="C26">
        <v>2013</v>
      </c>
      <c r="D26" t="s">
        <v>20</v>
      </c>
      <c r="E26" t="s">
        <v>11</v>
      </c>
      <c r="F26">
        <v>8.1999999999999993</v>
      </c>
      <c r="G26">
        <v>208.28</v>
      </c>
      <c r="H26" t="s">
        <v>12</v>
      </c>
      <c r="I26" t="s">
        <v>13</v>
      </c>
      <c r="J26" t="s">
        <v>21</v>
      </c>
      <c r="K26" t="s">
        <v>22</v>
      </c>
      <c r="L26">
        <v>200</v>
      </c>
      <c r="M26">
        <v>1</v>
      </c>
      <c r="N26">
        <f>EXP(len_wt!$P$2)*fmdb!G26^len_wt!$P$3</f>
        <v>96.649822919108004</v>
      </c>
    </row>
    <row r="27" spans="1:14" x14ac:dyDescent="0.3">
      <c r="A27" t="s">
        <v>19</v>
      </c>
      <c r="B27">
        <v>608400</v>
      </c>
      <c r="C27">
        <v>2013</v>
      </c>
      <c r="D27" t="s">
        <v>20</v>
      </c>
      <c r="E27" t="s">
        <v>11</v>
      </c>
      <c r="F27">
        <v>8.1999999999999993</v>
      </c>
      <c r="G27">
        <v>208.28</v>
      </c>
      <c r="H27" t="s">
        <v>12</v>
      </c>
      <c r="I27" t="s">
        <v>13</v>
      </c>
      <c r="J27" t="s">
        <v>21</v>
      </c>
      <c r="K27" t="s">
        <v>22</v>
      </c>
      <c r="L27">
        <v>200</v>
      </c>
      <c r="M27">
        <v>1</v>
      </c>
      <c r="N27">
        <f>EXP(len_wt!$P$2)*fmdb!G27^len_wt!$P$3</f>
        <v>96.649822919108004</v>
      </c>
    </row>
    <row r="28" spans="1:14" x14ac:dyDescent="0.3">
      <c r="A28" t="s">
        <v>19</v>
      </c>
      <c r="B28">
        <v>608400</v>
      </c>
      <c r="C28">
        <v>2013</v>
      </c>
      <c r="D28" t="s">
        <v>20</v>
      </c>
      <c r="E28" t="s">
        <v>11</v>
      </c>
      <c r="F28">
        <v>8.1999999999999993</v>
      </c>
      <c r="G28">
        <v>208.28</v>
      </c>
      <c r="H28" t="s">
        <v>12</v>
      </c>
      <c r="I28" t="s">
        <v>13</v>
      </c>
      <c r="J28" t="s">
        <v>21</v>
      </c>
      <c r="K28" t="s">
        <v>22</v>
      </c>
      <c r="L28">
        <v>200</v>
      </c>
      <c r="M28">
        <v>1</v>
      </c>
      <c r="N28">
        <f>EXP(len_wt!$P$2)*fmdb!G28^len_wt!$P$3</f>
        <v>96.649822919108004</v>
      </c>
    </row>
    <row r="29" spans="1:14" x14ac:dyDescent="0.3">
      <c r="A29" t="s">
        <v>19</v>
      </c>
      <c r="B29">
        <v>608400</v>
      </c>
      <c r="C29">
        <v>2013</v>
      </c>
      <c r="D29" t="s">
        <v>20</v>
      </c>
      <c r="E29" t="s">
        <v>11</v>
      </c>
      <c r="F29">
        <v>8.1999999999999993</v>
      </c>
      <c r="G29">
        <v>208.28</v>
      </c>
      <c r="H29" t="s">
        <v>12</v>
      </c>
      <c r="I29" t="s">
        <v>13</v>
      </c>
      <c r="J29" t="s">
        <v>21</v>
      </c>
      <c r="K29" t="s">
        <v>22</v>
      </c>
      <c r="L29">
        <v>200</v>
      </c>
      <c r="M29">
        <v>1</v>
      </c>
      <c r="N29">
        <f>EXP(len_wt!$P$2)*fmdb!G29^len_wt!$P$3</f>
        <v>96.649822919108004</v>
      </c>
    </row>
    <row r="30" spans="1:14" x14ac:dyDescent="0.3">
      <c r="A30" t="s">
        <v>19</v>
      </c>
      <c r="B30">
        <v>608400</v>
      </c>
      <c r="C30">
        <v>2013</v>
      </c>
      <c r="D30" t="s">
        <v>20</v>
      </c>
      <c r="E30" t="s">
        <v>11</v>
      </c>
      <c r="F30">
        <v>8.1999999999999993</v>
      </c>
      <c r="G30">
        <v>208.28</v>
      </c>
      <c r="H30" t="s">
        <v>12</v>
      </c>
      <c r="I30" t="s">
        <v>13</v>
      </c>
      <c r="J30" t="s">
        <v>21</v>
      </c>
      <c r="K30" t="s">
        <v>22</v>
      </c>
      <c r="L30">
        <v>200</v>
      </c>
      <c r="M30">
        <v>1</v>
      </c>
      <c r="N30">
        <f>EXP(len_wt!$P$2)*fmdb!G30^len_wt!$P$3</f>
        <v>96.649822919108004</v>
      </c>
    </row>
    <row r="31" spans="1:14" x14ac:dyDescent="0.3">
      <c r="A31" t="s">
        <v>19</v>
      </c>
      <c r="B31">
        <v>608400</v>
      </c>
      <c r="C31">
        <v>2013</v>
      </c>
      <c r="D31" t="s">
        <v>20</v>
      </c>
      <c r="E31" t="s">
        <v>11</v>
      </c>
      <c r="F31">
        <v>8.3000000000000007</v>
      </c>
      <c r="G31">
        <v>210.82</v>
      </c>
      <c r="H31" t="s">
        <v>12</v>
      </c>
      <c r="I31" t="s">
        <v>13</v>
      </c>
      <c r="J31" t="s">
        <v>21</v>
      </c>
      <c r="K31" t="s">
        <v>22</v>
      </c>
      <c r="L31">
        <v>200</v>
      </c>
      <c r="M31">
        <v>1</v>
      </c>
      <c r="N31">
        <f>EXP(len_wt!$P$2)*fmdb!G31^len_wt!$P$3</f>
        <v>100.07035845322102</v>
      </c>
    </row>
    <row r="32" spans="1:14" x14ac:dyDescent="0.3">
      <c r="A32" t="s">
        <v>19</v>
      </c>
      <c r="B32">
        <v>608400</v>
      </c>
      <c r="C32">
        <v>2013</v>
      </c>
      <c r="D32" t="s">
        <v>20</v>
      </c>
      <c r="E32" t="s">
        <v>11</v>
      </c>
      <c r="F32">
        <v>8.4</v>
      </c>
      <c r="G32">
        <v>213.36</v>
      </c>
      <c r="H32" t="s">
        <v>12</v>
      </c>
      <c r="I32" t="s">
        <v>13</v>
      </c>
      <c r="J32" t="s">
        <v>21</v>
      </c>
      <c r="K32" t="s">
        <v>22</v>
      </c>
      <c r="L32">
        <v>200</v>
      </c>
      <c r="M32">
        <v>1</v>
      </c>
      <c r="N32">
        <f>EXP(len_wt!$P$2)*fmdb!G32^len_wt!$P$3</f>
        <v>103.56880205372038</v>
      </c>
    </row>
    <row r="33" spans="1:14" x14ac:dyDescent="0.3">
      <c r="A33" t="s">
        <v>19</v>
      </c>
      <c r="B33">
        <v>608400</v>
      </c>
      <c r="C33">
        <v>2013</v>
      </c>
      <c r="D33" t="s">
        <v>20</v>
      </c>
      <c r="E33" t="s">
        <v>11</v>
      </c>
      <c r="F33">
        <v>8.4</v>
      </c>
      <c r="G33">
        <v>213.36</v>
      </c>
      <c r="H33" t="s">
        <v>12</v>
      </c>
      <c r="I33" t="s">
        <v>13</v>
      </c>
      <c r="J33" t="s">
        <v>21</v>
      </c>
      <c r="K33" t="s">
        <v>22</v>
      </c>
      <c r="L33">
        <v>200</v>
      </c>
      <c r="M33">
        <v>1</v>
      </c>
      <c r="N33">
        <f>EXP(len_wt!$P$2)*fmdb!G33^len_wt!$P$3</f>
        <v>103.56880205372038</v>
      </c>
    </row>
    <row r="34" spans="1:14" x14ac:dyDescent="0.3">
      <c r="A34" t="s">
        <v>19</v>
      </c>
      <c r="B34">
        <v>608400</v>
      </c>
      <c r="C34">
        <v>2013</v>
      </c>
      <c r="D34" t="s">
        <v>20</v>
      </c>
      <c r="E34" t="s">
        <v>11</v>
      </c>
      <c r="F34">
        <v>9.1</v>
      </c>
      <c r="G34">
        <v>231.14</v>
      </c>
      <c r="H34" t="s">
        <v>23</v>
      </c>
      <c r="I34" t="s">
        <v>13</v>
      </c>
      <c r="J34" t="s">
        <v>21</v>
      </c>
      <c r="K34" t="s">
        <v>22</v>
      </c>
      <c r="L34">
        <v>220</v>
      </c>
      <c r="M34">
        <v>1</v>
      </c>
      <c r="N34">
        <f>EXP(len_wt!$P$2)*fmdb!G34^len_wt!$P$3</f>
        <v>130.30765898457523</v>
      </c>
    </row>
    <row r="35" spans="1:14" x14ac:dyDescent="0.3">
      <c r="A35" t="s">
        <v>19</v>
      </c>
      <c r="B35">
        <v>608400</v>
      </c>
      <c r="C35">
        <v>2013</v>
      </c>
      <c r="D35" t="s">
        <v>20</v>
      </c>
      <c r="E35" t="s">
        <v>11</v>
      </c>
      <c r="F35">
        <v>15.5</v>
      </c>
      <c r="G35">
        <v>393.7</v>
      </c>
      <c r="H35" t="s">
        <v>14</v>
      </c>
      <c r="I35" t="s">
        <v>13</v>
      </c>
      <c r="J35" t="s">
        <v>21</v>
      </c>
      <c r="K35" t="s">
        <v>22</v>
      </c>
      <c r="L35">
        <v>380</v>
      </c>
      <c r="M35">
        <v>4</v>
      </c>
      <c r="N35">
        <f>EXP(len_wt!$P$2)*fmdb!G35^len_wt!$P$3</f>
        <v>600.61812032623584</v>
      </c>
    </row>
    <row r="36" spans="1:14" x14ac:dyDescent="0.3">
      <c r="A36" t="s">
        <v>19</v>
      </c>
      <c r="B36">
        <v>608400</v>
      </c>
      <c r="C36">
        <v>2013</v>
      </c>
      <c r="D36" t="s">
        <v>20</v>
      </c>
      <c r="E36" t="s">
        <v>11</v>
      </c>
      <c r="F36">
        <v>15.6</v>
      </c>
      <c r="G36">
        <v>396.24</v>
      </c>
      <c r="H36" t="s">
        <v>23</v>
      </c>
      <c r="I36" t="s">
        <v>13</v>
      </c>
      <c r="J36" t="s">
        <v>21</v>
      </c>
      <c r="K36" t="s">
        <v>22</v>
      </c>
      <c r="L36">
        <v>380</v>
      </c>
      <c r="M36">
        <v>4</v>
      </c>
      <c r="N36">
        <f>EXP(len_wt!$P$2)*fmdb!G36^len_wt!$P$3</f>
        <v>611.80348228281764</v>
      </c>
    </row>
    <row r="37" spans="1:14" x14ac:dyDescent="0.3">
      <c r="A37" t="s">
        <v>19</v>
      </c>
      <c r="B37">
        <v>608400</v>
      </c>
      <c r="C37">
        <v>2013</v>
      </c>
      <c r="D37" t="s">
        <v>20</v>
      </c>
      <c r="E37" t="s">
        <v>11</v>
      </c>
      <c r="F37">
        <v>16</v>
      </c>
      <c r="G37">
        <v>406.4</v>
      </c>
      <c r="H37" t="s">
        <v>14</v>
      </c>
      <c r="I37" t="s">
        <v>13</v>
      </c>
      <c r="J37" t="s">
        <v>21</v>
      </c>
      <c r="K37" t="s">
        <v>22</v>
      </c>
      <c r="L37">
        <v>400</v>
      </c>
      <c r="M37">
        <v>7</v>
      </c>
      <c r="N37">
        <f>EXP(len_wt!$P$2)*fmdb!G37^len_wt!$P$3</f>
        <v>657.90076727430505</v>
      </c>
    </row>
    <row r="38" spans="1:14" x14ac:dyDescent="0.3">
      <c r="A38" t="s">
        <v>19</v>
      </c>
      <c r="B38">
        <v>608400</v>
      </c>
      <c r="C38">
        <v>2013</v>
      </c>
      <c r="D38" t="s">
        <v>20</v>
      </c>
      <c r="E38" t="s">
        <v>11</v>
      </c>
      <c r="F38">
        <v>16.3</v>
      </c>
      <c r="G38">
        <v>414.02</v>
      </c>
      <c r="H38" t="s">
        <v>14</v>
      </c>
      <c r="I38" t="s">
        <v>13</v>
      </c>
      <c r="J38" t="s">
        <v>21</v>
      </c>
      <c r="K38" t="s">
        <v>22</v>
      </c>
      <c r="L38">
        <v>400</v>
      </c>
      <c r="M38">
        <v>6</v>
      </c>
      <c r="N38">
        <f>EXP(len_wt!$P$2)*fmdb!G38^len_wt!$P$3</f>
        <v>693.91835290992083</v>
      </c>
    </row>
    <row r="39" spans="1:14" x14ac:dyDescent="0.3">
      <c r="A39" t="s">
        <v>19</v>
      </c>
      <c r="B39">
        <v>608400</v>
      </c>
      <c r="C39">
        <v>2013</v>
      </c>
      <c r="D39" t="s">
        <v>20</v>
      </c>
      <c r="E39" t="s">
        <v>11</v>
      </c>
      <c r="F39">
        <v>16.7</v>
      </c>
      <c r="G39">
        <v>424.18</v>
      </c>
      <c r="H39" t="s">
        <v>14</v>
      </c>
      <c r="I39" t="s">
        <v>13</v>
      </c>
      <c r="J39" t="s">
        <v>21</v>
      </c>
      <c r="K39" t="s">
        <v>22</v>
      </c>
      <c r="L39">
        <v>420</v>
      </c>
      <c r="M39">
        <v>5</v>
      </c>
      <c r="N39">
        <f>EXP(len_wt!$P$2)*fmdb!G39^len_wt!$P$3</f>
        <v>743.90635575077226</v>
      </c>
    </row>
    <row r="40" spans="1:14" x14ac:dyDescent="0.3">
      <c r="A40" t="s">
        <v>19</v>
      </c>
      <c r="B40">
        <v>608400</v>
      </c>
      <c r="C40">
        <v>2013</v>
      </c>
      <c r="D40" t="s">
        <v>20</v>
      </c>
      <c r="E40" t="s">
        <v>11</v>
      </c>
      <c r="F40">
        <v>17.100000000000001</v>
      </c>
      <c r="G40">
        <v>434.34</v>
      </c>
      <c r="H40" t="s">
        <v>23</v>
      </c>
      <c r="I40" t="s">
        <v>13</v>
      </c>
      <c r="J40" t="s">
        <v>21</v>
      </c>
      <c r="K40" t="s">
        <v>22</v>
      </c>
      <c r="L40">
        <v>420</v>
      </c>
      <c r="M40">
        <v>5</v>
      </c>
      <c r="N40">
        <f>EXP(len_wt!$P$2)*fmdb!G40^len_wt!$P$3</f>
        <v>796.1833106768853</v>
      </c>
    </row>
    <row r="41" spans="1:14" x14ac:dyDescent="0.3">
      <c r="A41" t="s">
        <v>19</v>
      </c>
      <c r="B41">
        <v>608400</v>
      </c>
      <c r="C41">
        <v>2013</v>
      </c>
      <c r="D41" t="s">
        <v>20</v>
      </c>
      <c r="E41" t="s">
        <v>11</v>
      </c>
      <c r="F41">
        <v>17.2</v>
      </c>
      <c r="G41">
        <v>436.88</v>
      </c>
      <c r="H41" t="s">
        <v>14</v>
      </c>
      <c r="I41" t="s">
        <v>13</v>
      </c>
      <c r="J41" t="s">
        <v>21</v>
      </c>
      <c r="K41" t="s">
        <v>22</v>
      </c>
      <c r="L41">
        <v>420</v>
      </c>
      <c r="M41">
        <v>8</v>
      </c>
      <c r="N41">
        <f>EXP(len_wt!$P$2)*fmdb!G41^len_wt!$P$3</f>
        <v>809.61577754414475</v>
      </c>
    </row>
    <row r="42" spans="1:14" x14ac:dyDescent="0.3">
      <c r="A42" t="s">
        <v>19</v>
      </c>
      <c r="B42">
        <v>608400</v>
      </c>
      <c r="C42">
        <v>2013</v>
      </c>
      <c r="D42" t="s">
        <v>20</v>
      </c>
      <c r="E42" t="s">
        <v>11</v>
      </c>
      <c r="F42">
        <v>17.3</v>
      </c>
      <c r="G42">
        <v>439.42</v>
      </c>
      <c r="H42" t="s">
        <v>14</v>
      </c>
      <c r="I42" t="s">
        <v>13</v>
      </c>
      <c r="J42" t="s">
        <v>21</v>
      </c>
      <c r="K42" t="s">
        <v>22</v>
      </c>
      <c r="L42">
        <v>420</v>
      </c>
      <c r="M42">
        <v>5</v>
      </c>
      <c r="N42">
        <f>EXP(len_wt!$P$2)*fmdb!G42^len_wt!$P$3</f>
        <v>823.19502062575532</v>
      </c>
    </row>
    <row r="43" spans="1:14" x14ac:dyDescent="0.3">
      <c r="A43" t="s">
        <v>19</v>
      </c>
      <c r="B43">
        <v>608400</v>
      </c>
      <c r="C43">
        <v>2013</v>
      </c>
      <c r="D43" t="s">
        <v>20</v>
      </c>
      <c r="E43" t="s">
        <v>11</v>
      </c>
      <c r="F43">
        <v>17.3</v>
      </c>
      <c r="G43">
        <v>439.42</v>
      </c>
      <c r="H43" t="s">
        <v>14</v>
      </c>
      <c r="I43" t="s">
        <v>13</v>
      </c>
      <c r="J43" t="s">
        <v>21</v>
      </c>
      <c r="K43" t="s">
        <v>22</v>
      </c>
      <c r="L43">
        <v>420</v>
      </c>
      <c r="M43">
        <v>8</v>
      </c>
      <c r="N43">
        <f>EXP(len_wt!$P$2)*fmdb!G43^len_wt!$P$3</f>
        <v>823.19502062575532</v>
      </c>
    </row>
    <row r="44" spans="1:14" x14ac:dyDescent="0.3">
      <c r="A44" t="s">
        <v>19</v>
      </c>
      <c r="B44">
        <v>608400</v>
      </c>
      <c r="C44">
        <v>2013</v>
      </c>
      <c r="D44" t="s">
        <v>20</v>
      </c>
      <c r="E44" t="s">
        <v>11</v>
      </c>
      <c r="F44">
        <v>17.399999999999999</v>
      </c>
      <c r="G44">
        <v>441.96</v>
      </c>
      <c r="H44" t="s">
        <v>15</v>
      </c>
      <c r="I44" t="s">
        <v>13</v>
      </c>
      <c r="J44" t="s">
        <v>21</v>
      </c>
      <c r="K44" t="s">
        <v>22</v>
      </c>
      <c r="L44">
        <v>440</v>
      </c>
      <c r="M44">
        <v>7</v>
      </c>
      <c r="N44">
        <f>EXP(len_wt!$P$2)*fmdb!G44^len_wt!$P$3</f>
        <v>836.92178141097725</v>
      </c>
    </row>
    <row r="45" spans="1:14" x14ac:dyDescent="0.3">
      <c r="A45" t="s">
        <v>19</v>
      </c>
      <c r="B45">
        <v>608400</v>
      </c>
      <c r="C45">
        <v>2013</v>
      </c>
      <c r="D45" t="s">
        <v>20</v>
      </c>
      <c r="E45" t="s">
        <v>11</v>
      </c>
      <c r="F45">
        <v>17.600000000000001</v>
      </c>
      <c r="G45">
        <v>447.04</v>
      </c>
      <c r="H45" t="s">
        <v>14</v>
      </c>
      <c r="I45" t="s">
        <v>13</v>
      </c>
      <c r="J45" t="s">
        <v>21</v>
      </c>
      <c r="K45" t="s">
        <v>22</v>
      </c>
      <c r="L45">
        <v>440</v>
      </c>
      <c r="M45">
        <v>7</v>
      </c>
      <c r="N45">
        <f>EXP(len_wt!$P$2)*fmdb!G45^len_wt!$P$3</f>
        <v>864.82081925185548</v>
      </c>
    </row>
    <row r="46" spans="1:14" x14ac:dyDescent="0.3">
      <c r="A46" t="s">
        <v>19</v>
      </c>
      <c r="B46">
        <v>608400</v>
      </c>
      <c r="C46">
        <v>2013</v>
      </c>
      <c r="D46" t="s">
        <v>20</v>
      </c>
      <c r="E46" t="s">
        <v>11</v>
      </c>
      <c r="F46">
        <v>17.600000000000001</v>
      </c>
      <c r="G46">
        <v>447.04</v>
      </c>
      <c r="H46" t="s">
        <v>15</v>
      </c>
      <c r="I46" t="s">
        <v>13</v>
      </c>
      <c r="J46" t="s">
        <v>21</v>
      </c>
      <c r="K46" t="s">
        <v>22</v>
      </c>
      <c r="L46">
        <v>440</v>
      </c>
      <c r="M46">
        <v>9</v>
      </c>
      <c r="N46">
        <f>EXP(len_wt!$P$2)*fmdb!G46^len_wt!$P$3</f>
        <v>864.82081925185548</v>
      </c>
    </row>
    <row r="47" spans="1:14" x14ac:dyDescent="0.3">
      <c r="A47" t="s">
        <v>19</v>
      </c>
      <c r="B47">
        <v>608400</v>
      </c>
      <c r="C47">
        <v>2013</v>
      </c>
      <c r="D47" t="s">
        <v>20</v>
      </c>
      <c r="E47" t="s">
        <v>11</v>
      </c>
      <c r="F47">
        <v>17.8</v>
      </c>
      <c r="G47">
        <v>452.12</v>
      </c>
      <c r="H47" t="s">
        <v>15</v>
      </c>
      <c r="I47" t="s">
        <v>13</v>
      </c>
      <c r="J47" t="s">
        <v>21</v>
      </c>
      <c r="K47" t="s">
        <v>22</v>
      </c>
      <c r="L47">
        <v>440</v>
      </c>
      <c r="M47">
        <v>7</v>
      </c>
      <c r="N47">
        <f>EXP(len_wt!$P$2)*fmdb!G47^len_wt!$P$3</f>
        <v>893.31881184165479</v>
      </c>
    </row>
    <row r="48" spans="1:14" x14ac:dyDescent="0.3">
      <c r="A48" t="s">
        <v>19</v>
      </c>
      <c r="B48">
        <v>608400</v>
      </c>
      <c r="C48">
        <v>2013</v>
      </c>
      <c r="D48" t="s">
        <v>20</v>
      </c>
      <c r="E48" t="s">
        <v>11</v>
      </c>
      <c r="F48">
        <v>17.8</v>
      </c>
      <c r="G48">
        <v>452.12</v>
      </c>
      <c r="H48" t="s">
        <v>15</v>
      </c>
      <c r="I48" t="s">
        <v>13</v>
      </c>
      <c r="J48" t="s">
        <v>21</v>
      </c>
      <c r="K48" t="s">
        <v>22</v>
      </c>
      <c r="L48">
        <v>440</v>
      </c>
      <c r="M48">
        <v>9</v>
      </c>
      <c r="N48">
        <f>EXP(len_wt!$P$2)*fmdb!G48^len_wt!$P$3</f>
        <v>893.31881184165479</v>
      </c>
    </row>
    <row r="49" spans="1:14" x14ac:dyDescent="0.3">
      <c r="A49" t="s">
        <v>19</v>
      </c>
      <c r="B49">
        <v>608400</v>
      </c>
      <c r="C49">
        <v>2013</v>
      </c>
      <c r="D49" t="s">
        <v>20</v>
      </c>
      <c r="E49" t="s">
        <v>11</v>
      </c>
      <c r="F49">
        <v>18</v>
      </c>
      <c r="G49">
        <v>457.2</v>
      </c>
      <c r="H49" t="s">
        <v>14</v>
      </c>
      <c r="I49" t="s">
        <v>13</v>
      </c>
      <c r="J49" t="s">
        <v>21</v>
      </c>
      <c r="K49" t="s">
        <v>22</v>
      </c>
      <c r="L49">
        <v>440</v>
      </c>
      <c r="M49">
        <v>5</v>
      </c>
      <c r="N49">
        <f>EXP(len_wt!$P$2)*fmdb!G49^len_wt!$P$3</f>
        <v>922.42167116396206</v>
      </c>
    </row>
    <row r="50" spans="1:14" x14ac:dyDescent="0.3">
      <c r="A50" t="s">
        <v>19</v>
      </c>
      <c r="B50">
        <v>608400</v>
      </c>
      <c r="C50">
        <v>2013</v>
      </c>
      <c r="D50" t="s">
        <v>20</v>
      </c>
      <c r="E50" t="s">
        <v>11</v>
      </c>
      <c r="F50">
        <v>18</v>
      </c>
      <c r="G50">
        <v>457.2</v>
      </c>
      <c r="H50" t="s">
        <v>14</v>
      </c>
      <c r="I50" t="s">
        <v>13</v>
      </c>
      <c r="J50" t="s">
        <v>21</v>
      </c>
      <c r="K50" t="s">
        <v>22</v>
      </c>
      <c r="L50">
        <v>440</v>
      </c>
      <c r="M50">
        <v>7</v>
      </c>
      <c r="N50">
        <f>EXP(len_wt!$P$2)*fmdb!G50^len_wt!$P$3</f>
        <v>922.42167116396206</v>
      </c>
    </row>
    <row r="51" spans="1:14" x14ac:dyDescent="0.3">
      <c r="A51" t="s">
        <v>19</v>
      </c>
      <c r="B51">
        <v>608400</v>
      </c>
      <c r="C51">
        <v>2013</v>
      </c>
      <c r="D51" t="s">
        <v>20</v>
      </c>
      <c r="E51" t="s">
        <v>11</v>
      </c>
      <c r="F51">
        <v>18.100000000000001</v>
      </c>
      <c r="G51">
        <v>459.74</v>
      </c>
      <c r="H51" t="s">
        <v>12</v>
      </c>
      <c r="I51" t="s">
        <v>13</v>
      </c>
      <c r="J51" t="s">
        <v>21</v>
      </c>
      <c r="K51" t="s">
        <v>22</v>
      </c>
      <c r="L51">
        <v>440</v>
      </c>
      <c r="M51">
        <v>5</v>
      </c>
      <c r="N51">
        <f>EXP(len_wt!$P$2)*fmdb!G51^len_wt!$P$3</f>
        <v>937.20177096833197</v>
      </c>
    </row>
    <row r="52" spans="1:14" x14ac:dyDescent="0.3">
      <c r="A52" t="s">
        <v>19</v>
      </c>
      <c r="B52">
        <v>608400</v>
      </c>
      <c r="C52">
        <v>2013</v>
      </c>
      <c r="D52" t="s">
        <v>20</v>
      </c>
      <c r="E52" t="s">
        <v>11</v>
      </c>
      <c r="F52">
        <v>18.399999999999999</v>
      </c>
      <c r="G52">
        <v>467.36</v>
      </c>
      <c r="H52" t="s">
        <v>14</v>
      </c>
      <c r="I52" t="s">
        <v>13</v>
      </c>
      <c r="J52" t="s">
        <v>21</v>
      </c>
      <c r="K52" t="s">
        <v>22</v>
      </c>
      <c r="L52">
        <v>460</v>
      </c>
      <c r="M52">
        <v>9</v>
      </c>
      <c r="N52">
        <f>EXP(len_wt!$P$2)*fmdb!G52^len_wt!$P$3</f>
        <v>982.46559465104372</v>
      </c>
    </row>
    <row r="53" spans="1:14" x14ac:dyDescent="0.3">
      <c r="A53" t="s">
        <v>19</v>
      </c>
      <c r="B53">
        <v>608400</v>
      </c>
      <c r="C53">
        <v>2013</v>
      </c>
      <c r="D53" t="s">
        <v>20</v>
      </c>
      <c r="E53" t="s">
        <v>11</v>
      </c>
      <c r="F53">
        <v>18.399999999999999</v>
      </c>
      <c r="G53">
        <v>467.36</v>
      </c>
      <c r="H53" t="s">
        <v>14</v>
      </c>
      <c r="I53" t="s">
        <v>13</v>
      </c>
      <c r="J53" t="s">
        <v>21</v>
      </c>
      <c r="K53" t="s">
        <v>22</v>
      </c>
      <c r="L53">
        <v>460</v>
      </c>
      <c r="M53">
        <v>7</v>
      </c>
      <c r="N53">
        <f>EXP(len_wt!$P$2)*fmdb!G53^len_wt!$P$3</f>
        <v>982.46559465104372</v>
      </c>
    </row>
    <row r="54" spans="1:14" x14ac:dyDescent="0.3">
      <c r="A54" t="s">
        <v>19</v>
      </c>
      <c r="B54">
        <v>608400</v>
      </c>
      <c r="C54">
        <v>2013</v>
      </c>
      <c r="D54" t="s">
        <v>20</v>
      </c>
      <c r="E54" t="s">
        <v>11</v>
      </c>
      <c r="F54">
        <v>18.399999999999999</v>
      </c>
      <c r="G54">
        <v>467.36</v>
      </c>
      <c r="H54" t="s">
        <v>14</v>
      </c>
      <c r="I54" t="s">
        <v>13</v>
      </c>
      <c r="J54" t="s">
        <v>21</v>
      </c>
      <c r="K54" t="s">
        <v>22</v>
      </c>
      <c r="L54">
        <v>460</v>
      </c>
      <c r="M54">
        <v>7</v>
      </c>
      <c r="N54">
        <f>EXP(len_wt!$P$2)*fmdb!G54^len_wt!$P$3</f>
        <v>982.46559465104372</v>
      </c>
    </row>
    <row r="55" spans="1:14" x14ac:dyDescent="0.3">
      <c r="A55" t="s">
        <v>19</v>
      </c>
      <c r="B55">
        <v>608400</v>
      </c>
      <c r="C55">
        <v>2013</v>
      </c>
      <c r="D55" t="s">
        <v>20</v>
      </c>
      <c r="E55" t="s">
        <v>11</v>
      </c>
      <c r="F55">
        <v>18.7</v>
      </c>
      <c r="G55">
        <v>474.98</v>
      </c>
      <c r="H55" t="s">
        <v>14</v>
      </c>
      <c r="I55" t="s">
        <v>13</v>
      </c>
      <c r="J55" t="s">
        <v>21</v>
      </c>
      <c r="K55" t="s">
        <v>22</v>
      </c>
      <c r="L55">
        <v>460</v>
      </c>
      <c r="M55">
        <v>8</v>
      </c>
      <c r="N55">
        <f>EXP(len_wt!$P$2)*fmdb!G55^len_wt!$P$3</f>
        <v>1029.1301562111414</v>
      </c>
    </row>
    <row r="56" spans="1:14" x14ac:dyDescent="0.3">
      <c r="A56" t="s">
        <v>19</v>
      </c>
      <c r="B56">
        <v>608400</v>
      </c>
      <c r="C56">
        <v>2013</v>
      </c>
      <c r="D56" t="s">
        <v>20</v>
      </c>
      <c r="E56" t="s">
        <v>11</v>
      </c>
      <c r="F56">
        <v>18.8</v>
      </c>
      <c r="G56">
        <v>477.52</v>
      </c>
      <c r="H56" t="s">
        <v>14</v>
      </c>
      <c r="I56" t="s">
        <v>13</v>
      </c>
      <c r="J56" t="s">
        <v>21</v>
      </c>
      <c r="K56" t="s">
        <v>22</v>
      </c>
      <c r="L56">
        <v>460</v>
      </c>
      <c r="M56">
        <v>8</v>
      </c>
      <c r="N56">
        <f>EXP(len_wt!$P$2)*fmdb!G56^len_wt!$P$3</f>
        <v>1044.9997139321363</v>
      </c>
    </row>
    <row r="57" spans="1:14" x14ac:dyDescent="0.3">
      <c r="A57" t="s">
        <v>19</v>
      </c>
      <c r="B57">
        <v>608400</v>
      </c>
      <c r="C57">
        <v>2013</v>
      </c>
      <c r="D57" t="s">
        <v>20</v>
      </c>
      <c r="E57" t="s">
        <v>11</v>
      </c>
      <c r="F57">
        <v>18.8</v>
      </c>
      <c r="G57">
        <v>477.52</v>
      </c>
      <c r="H57" t="s">
        <v>15</v>
      </c>
      <c r="I57" t="s">
        <v>13</v>
      </c>
      <c r="J57" t="s">
        <v>21</v>
      </c>
      <c r="K57" t="s">
        <v>22</v>
      </c>
      <c r="L57">
        <v>460</v>
      </c>
      <c r="M57">
        <v>7</v>
      </c>
      <c r="N57">
        <f>EXP(len_wt!$P$2)*fmdb!G57^len_wt!$P$3</f>
        <v>1044.9997139321363</v>
      </c>
    </row>
    <row r="58" spans="1:14" x14ac:dyDescent="0.3">
      <c r="A58" t="s">
        <v>19</v>
      </c>
      <c r="B58">
        <v>608400</v>
      </c>
      <c r="C58">
        <v>2013</v>
      </c>
      <c r="D58" t="s">
        <v>20</v>
      </c>
      <c r="E58" t="s">
        <v>11</v>
      </c>
      <c r="F58">
        <v>19.100000000000001</v>
      </c>
      <c r="G58">
        <v>485.14</v>
      </c>
      <c r="H58" t="s">
        <v>14</v>
      </c>
      <c r="I58" t="s">
        <v>24</v>
      </c>
      <c r="J58" t="s">
        <v>21</v>
      </c>
      <c r="K58" t="s">
        <v>22</v>
      </c>
      <c r="L58">
        <v>480</v>
      </c>
      <c r="M58">
        <v>8</v>
      </c>
      <c r="N58">
        <f>EXP(len_wt!$P$2)*fmdb!G58^len_wt!$P$3</f>
        <v>1093.56276700492</v>
      </c>
    </row>
    <row r="59" spans="1:14" x14ac:dyDescent="0.3">
      <c r="A59" t="s">
        <v>19</v>
      </c>
      <c r="B59">
        <v>608400</v>
      </c>
      <c r="C59">
        <v>2013</v>
      </c>
      <c r="D59" t="s">
        <v>20</v>
      </c>
      <c r="E59" t="s">
        <v>11</v>
      </c>
      <c r="F59">
        <v>19.100000000000001</v>
      </c>
      <c r="G59">
        <v>485.14</v>
      </c>
      <c r="H59" t="s">
        <v>14</v>
      </c>
      <c r="I59" t="s">
        <v>24</v>
      </c>
      <c r="J59" t="s">
        <v>21</v>
      </c>
      <c r="K59" t="s">
        <v>22</v>
      </c>
      <c r="L59">
        <v>480</v>
      </c>
      <c r="M59">
        <v>8</v>
      </c>
      <c r="N59">
        <f>EXP(len_wt!$P$2)*fmdb!G59^len_wt!$P$3</f>
        <v>1093.56276700492</v>
      </c>
    </row>
    <row r="60" spans="1:14" x14ac:dyDescent="0.3">
      <c r="A60" t="s">
        <v>19</v>
      </c>
      <c r="B60">
        <v>608400</v>
      </c>
      <c r="C60">
        <v>2013</v>
      </c>
      <c r="D60" t="s">
        <v>20</v>
      </c>
      <c r="E60" t="s">
        <v>11</v>
      </c>
      <c r="F60">
        <v>19.2</v>
      </c>
      <c r="G60">
        <v>487.68</v>
      </c>
      <c r="H60" t="s">
        <v>14</v>
      </c>
      <c r="I60" t="s">
        <v>24</v>
      </c>
      <c r="J60" t="s">
        <v>21</v>
      </c>
      <c r="K60" t="s">
        <v>22</v>
      </c>
      <c r="L60">
        <v>480</v>
      </c>
      <c r="M60">
        <v>8</v>
      </c>
      <c r="N60">
        <f>EXP(len_wt!$P$2)*fmdb!G60^len_wt!$P$3</f>
        <v>1110.0710194424892</v>
      </c>
    </row>
    <row r="61" spans="1:14" x14ac:dyDescent="0.3">
      <c r="A61" t="s">
        <v>19</v>
      </c>
      <c r="B61">
        <v>608400</v>
      </c>
      <c r="C61">
        <v>2013</v>
      </c>
      <c r="D61" t="s">
        <v>20</v>
      </c>
      <c r="E61" t="s">
        <v>11</v>
      </c>
      <c r="F61">
        <v>19.2</v>
      </c>
      <c r="G61">
        <v>487.68</v>
      </c>
      <c r="H61" t="s">
        <v>15</v>
      </c>
      <c r="I61" t="s">
        <v>13</v>
      </c>
      <c r="J61" t="s">
        <v>21</v>
      </c>
      <c r="K61" t="s">
        <v>22</v>
      </c>
      <c r="L61">
        <v>480</v>
      </c>
      <c r="M61">
        <v>8</v>
      </c>
      <c r="N61">
        <f>EXP(len_wt!$P$2)*fmdb!G61^len_wt!$P$3</f>
        <v>1110.0710194424892</v>
      </c>
    </row>
    <row r="62" spans="1:14" x14ac:dyDescent="0.3">
      <c r="A62" t="s">
        <v>19</v>
      </c>
      <c r="B62">
        <v>608400</v>
      </c>
      <c r="C62">
        <v>2013</v>
      </c>
      <c r="D62" t="s">
        <v>20</v>
      </c>
      <c r="E62" t="s">
        <v>11</v>
      </c>
      <c r="F62">
        <v>19.2</v>
      </c>
      <c r="G62">
        <v>487.68</v>
      </c>
      <c r="H62" t="s">
        <v>14</v>
      </c>
      <c r="I62" t="s">
        <v>13</v>
      </c>
      <c r="J62" t="s">
        <v>21</v>
      </c>
      <c r="K62" t="s">
        <v>22</v>
      </c>
      <c r="L62">
        <v>480</v>
      </c>
      <c r="M62">
        <v>8</v>
      </c>
      <c r="N62">
        <f>EXP(len_wt!$P$2)*fmdb!G62^len_wt!$P$3</f>
        <v>1110.0710194424892</v>
      </c>
    </row>
    <row r="63" spans="1:14" x14ac:dyDescent="0.3">
      <c r="A63" t="s">
        <v>19</v>
      </c>
      <c r="B63">
        <v>608400</v>
      </c>
      <c r="C63">
        <v>2013</v>
      </c>
      <c r="D63" t="s">
        <v>20</v>
      </c>
      <c r="E63" t="s">
        <v>11</v>
      </c>
      <c r="F63">
        <v>19.3</v>
      </c>
      <c r="G63">
        <v>490.22</v>
      </c>
      <c r="H63" t="s">
        <v>15</v>
      </c>
      <c r="I63" t="s">
        <v>13</v>
      </c>
      <c r="J63" t="s">
        <v>21</v>
      </c>
      <c r="K63" t="s">
        <v>22</v>
      </c>
      <c r="L63">
        <v>480</v>
      </c>
      <c r="M63">
        <v>8</v>
      </c>
      <c r="N63">
        <f>EXP(len_wt!$P$2)*fmdb!G63^len_wt!$P$3</f>
        <v>1126.7407753835037</v>
      </c>
    </row>
    <row r="64" spans="1:14" x14ac:dyDescent="0.3">
      <c r="A64" t="s">
        <v>19</v>
      </c>
      <c r="B64">
        <v>608400</v>
      </c>
      <c r="C64">
        <v>2013</v>
      </c>
      <c r="D64" t="s">
        <v>20</v>
      </c>
      <c r="E64" t="s">
        <v>11</v>
      </c>
      <c r="F64">
        <v>19.3</v>
      </c>
      <c r="G64">
        <v>490.22</v>
      </c>
      <c r="H64" t="s">
        <v>14</v>
      </c>
      <c r="I64" t="s">
        <v>13</v>
      </c>
      <c r="J64" t="s">
        <v>21</v>
      </c>
      <c r="K64" t="s">
        <v>22</v>
      </c>
      <c r="L64">
        <v>480</v>
      </c>
      <c r="M64">
        <v>10</v>
      </c>
      <c r="N64">
        <f>EXP(len_wt!$P$2)*fmdb!G64^len_wt!$P$3</f>
        <v>1126.7407753835037</v>
      </c>
    </row>
    <row r="65" spans="1:14" x14ac:dyDescent="0.3">
      <c r="A65" t="s">
        <v>19</v>
      </c>
      <c r="B65">
        <v>608400</v>
      </c>
      <c r="C65">
        <v>2013</v>
      </c>
      <c r="D65" t="s">
        <v>20</v>
      </c>
      <c r="E65" t="s">
        <v>11</v>
      </c>
      <c r="F65">
        <v>19.3</v>
      </c>
      <c r="G65">
        <v>490.22</v>
      </c>
      <c r="H65" t="s">
        <v>14</v>
      </c>
      <c r="I65" t="s">
        <v>13</v>
      </c>
      <c r="J65" t="s">
        <v>21</v>
      </c>
      <c r="K65" t="s">
        <v>22</v>
      </c>
      <c r="L65">
        <v>480</v>
      </c>
      <c r="M65">
        <v>7</v>
      </c>
      <c r="N65">
        <f>EXP(len_wt!$P$2)*fmdb!G65^len_wt!$P$3</f>
        <v>1126.7407753835037</v>
      </c>
    </row>
    <row r="66" spans="1:14" x14ac:dyDescent="0.3">
      <c r="A66" t="s">
        <v>19</v>
      </c>
      <c r="B66">
        <v>608400</v>
      </c>
      <c r="C66">
        <v>2013</v>
      </c>
      <c r="D66" t="s">
        <v>20</v>
      </c>
      <c r="E66" t="s">
        <v>11</v>
      </c>
      <c r="F66">
        <v>19.399999999999999</v>
      </c>
      <c r="G66">
        <v>492.76</v>
      </c>
      <c r="H66" t="s">
        <v>15</v>
      </c>
      <c r="I66" t="s">
        <v>13</v>
      </c>
      <c r="J66" t="s">
        <v>21</v>
      </c>
      <c r="K66" t="s">
        <v>22</v>
      </c>
      <c r="L66">
        <v>480</v>
      </c>
      <c r="M66">
        <v>8</v>
      </c>
      <c r="N66">
        <f>EXP(len_wt!$P$2)*fmdb!G66^len_wt!$P$3</f>
        <v>1143.5727657573416</v>
      </c>
    </row>
    <row r="67" spans="1:14" x14ac:dyDescent="0.3">
      <c r="A67" t="s">
        <v>19</v>
      </c>
      <c r="B67">
        <v>608400</v>
      </c>
      <c r="C67">
        <v>2013</v>
      </c>
      <c r="D67" t="s">
        <v>20</v>
      </c>
      <c r="E67" t="s">
        <v>11</v>
      </c>
      <c r="F67">
        <v>19.399999999999999</v>
      </c>
      <c r="G67">
        <v>492.76</v>
      </c>
      <c r="H67" t="s">
        <v>14</v>
      </c>
      <c r="I67" t="s">
        <v>13</v>
      </c>
      <c r="J67" t="s">
        <v>21</v>
      </c>
      <c r="K67" t="s">
        <v>22</v>
      </c>
      <c r="L67">
        <v>480</v>
      </c>
      <c r="M67">
        <v>8</v>
      </c>
      <c r="N67">
        <f>EXP(len_wt!$P$2)*fmdb!G67^len_wt!$P$3</f>
        <v>1143.5727657573416</v>
      </c>
    </row>
    <row r="68" spans="1:14" x14ac:dyDescent="0.3">
      <c r="A68" t="s">
        <v>19</v>
      </c>
      <c r="B68">
        <v>608400</v>
      </c>
      <c r="C68">
        <v>2013</v>
      </c>
      <c r="D68" t="s">
        <v>20</v>
      </c>
      <c r="E68" t="s">
        <v>11</v>
      </c>
      <c r="F68">
        <v>19.5</v>
      </c>
      <c r="G68">
        <v>495.3</v>
      </c>
      <c r="H68" t="s">
        <v>15</v>
      </c>
      <c r="I68" t="s">
        <v>13</v>
      </c>
      <c r="J68" t="s">
        <v>21</v>
      </c>
      <c r="K68" t="s">
        <v>22</v>
      </c>
      <c r="L68">
        <v>480</v>
      </c>
      <c r="M68">
        <v>10</v>
      </c>
      <c r="N68">
        <f>EXP(len_wt!$P$2)*fmdb!G68^len_wt!$P$3</f>
        <v>1160.5677209983526</v>
      </c>
    </row>
    <row r="69" spans="1:14" x14ac:dyDescent="0.3">
      <c r="A69" t="s">
        <v>19</v>
      </c>
      <c r="B69">
        <v>608400</v>
      </c>
      <c r="C69">
        <v>2013</v>
      </c>
      <c r="D69" t="s">
        <v>20</v>
      </c>
      <c r="E69" t="s">
        <v>11</v>
      </c>
      <c r="F69">
        <v>19.5</v>
      </c>
      <c r="G69">
        <v>495.3</v>
      </c>
      <c r="H69" t="s">
        <v>14</v>
      </c>
      <c r="I69" t="s">
        <v>13</v>
      </c>
      <c r="J69" t="s">
        <v>21</v>
      </c>
      <c r="K69" t="s">
        <v>22</v>
      </c>
      <c r="L69">
        <v>480</v>
      </c>
      <c r="M69">
        <v>7</v>
      </c>
      <c r="N69">
        <f>EXP(len_wt!$P$2)*fmdb!G69^len_wt!$P$3</f>
        <v>1160.5677209983526</v>
      </c>
    </row>
    <row r="70" spans="1:14" x14ac:dyDescent="0.3">
      <c r="A70" t="s">
        <v>19</v>
      </c>
      <c r="B70">
        <v>608400</v>
      </c>
      <c r="C70">
        <v>2013</v>
      </c>
      <c r="D70" t="s">
        <v>20</v>
      </c>
      <c r="E70" t="s">
        <v>11</v>
      </c>
      <c r="F70">
        <v>19.600000000000001</v>
      </c>
      <c r="G70">
        <v>497.84</v>
      </c>
      <c r="H70" t="s">
        <v>23</v>
      </c>
      <c r="I70" t="s">
        <v>13</v>
      </c>
      <c r="J70" t="s">
        <v>21</v>
      </c>
      <c r="K70" t="s">
        <v>22</v>
      </c>
      <c r="L70">
        <v>480</v>
      </c>
      <c r="M70">
        <v>8</v>
      </c>
      <c r="N70">
        <f>EXP(len_wt!$P$2)*fmdb!G70^len_wt!$P$3</f>
        <v>1177.7263710487262</v>
      </c>
    </row>
    <row r="71" spans="1:14" x14ac:dyDescent="0.3">
      <c r="A71" t="s">
        <v>19</v>
      </c>
      <c r="B71">
        <v>608400</v>
      </c>
      <c r="C71">
        <v>2013</v>
      </c>
      <c r="D71" t="s">
        <v>20</v>
      </c>
      <c r="E71" t="s">
        <v>11</v>
      </c>
      <c r="F71">
        <v>19.7</v>
      </c>
      <c r="G71">
        <v>500.38</v>
      </c>
      <c r="H71" t="s">
        <v>14</v>
      </c>
      <c r="I71" t="s">
        <v>13</v>
      </c>
      <c r="J71" t="s">
        <v>21</v>
      </c>
      <c r="K71" t="s">
        <v>22</v>
      </c>
      <c r="L71">
        <v>500</v>
      </c>
      <c r="M71">
        <v>6</v>
      </c>
      <c r="N71">
        <f>EXP(len_wt!$P$2)*fmdb!G71^len_wt!$P$3</f>
        <v>1195.0494453613635</v>
      </c>
    </row>
    <row r="72" spans="1:14" x14ac:dyDescent="0.3">
      <c r="A72" t="s">
        <v>19</v>
      </c>
      <c r="B72">
        <v>608400</v>
      </c>
      <c r="C72">
        <v>2013</v>
      </c>
      <c r="D72" t="s">
        <v>20</v>
      </c>
      <c r="E72" t="s">
        <v>11</v>
      </c>
      <c r="F72">
        <v>20.2</v>
      </c>
      <c r="G72">
        <v>513.08000000000004</v>
      </c>
      <c r="H72" t="s">
        <v>15</v>
      </c>
      <c r="I72" t="s">
        <v>13</v>
      </c>
      <c r="J72" t="s">
        <v>21</v>
      </c>
      <c r="K72" t="s">
        <v>22</v>
      </c>
      <c r="L72">
        <v>500</v>
      </c>
      <c r="M72">
        <v>7</v>
      </c>
      <c r="N72">
        <f>EXP(len_wt!$P$2)*fmdb!G72^len_wt!$P$3</f>
        <v>1284.1566778123181</v>
      </c>
    </row>
    <row r="73" spans="1:14" x14ac:dyDescent="0.3">
      <c r="A73" t="s">
        <v>19</v>
      </c>
      <c r="B73">
        <v>608400</v>
      </c>
      <c r="C73">
        <v>2013</v>
      </c>
      <c r="D73" t="s">
        <v>20</v>
      </c>
      <c r="E73" t="s">
        <v>11</v>
      </c>
      <c r="F73">
        <v>20.3</v>
      </c>
      <c r="G73">
        <v>515.62</v>
      </c>
      <c r="H73" t="s">
        <v>15</v>
      </c>
      <c r="I73" t="s">
        <v>13</v>
      </c>
      <c r="J73" t="s">
        <v>21</v>
      </c>
      <c r="K73" t="s">
        <v>22</v>
      </c>
      <c r="L73">
        <v>500</v>
      </c>
      <c r="M73">
        <v>7</v>
      </c>
      <c r="N73">
        <f>EXP(len_wt!$P$2)*fmdb!G73^len_wt!$P$3</f>
        <v>1302.4815891606245</v>
      </c>
    </row>
    <row r="74" spans="1:14" x14ac:dyDescent="0.3">
      <c r="A74" t="s">
        <v>19</v>
      </c>
      <c r="B74">
        <v>608400</v>
      </c>
      <c r="C74">
        <v>2013</v>
      </c>
      <c r="D74" t="s">
        <v>20</v>
      </c>
      <c r="E74" t="s">
        <v>11</v>
      </c>
      <c r="F74">
        <v>20.399999999999999</v>
      </c>
      <c r="G74">
        <v>518.16</v>
      </c>
      <c r="H74" t="s">
        <v>14</v>
      </c>
      <c r="I74" t="s">
        <v>13</v>
      </c>
      <c r="J74" t="s">
        <v>21</v>
      </c>
      <c r="K74" t="s">
        <v>22</v>
      </c>
      <c r="L74">
        <v>500</v>
      </c>
      <c r="M74">
        <v>7</v>
      </c>
      <c r="N74">
        <f>EXP(len_wt!$P$2)*fmdb!G74^len_wt!$P$3</f>
        <v>1320.9760174744579</v>
      </c>
    </row>
    <row r="75" spans="1:14" x14ac:dyDescent="0.3">
      <c r="A75" t="s">
        <v>19</v>
      </c>
      <c r="B75">
        <v>608400</v>
      </c>
      <c r="C75">
        <v>2013</v>
      </c>
      <c r="D75" t="s">
        <v>20</v>
      </c>
      <c r="E75" t="s">
        <v>11</v>
      </c>
      <c r="F75">
        <v>20.5</v>
      </c>
      <c r="G75">
        <v>520.70000000000005</v>
      </c>
      <c r="H75" t="s">
        <v>12</v>
      </c>
      <c r="I75" t="s">
        <v>13</v>
      </c>
      <c r="J75" t="s">
        <v>21</v>
      </c>
      <c r="K75" t="s">
        <v>22</v>
      </c>
      <c r="L75">
        <v>520</v>
      </c>
      <c r="M75">
        <v>12</v>
      </c>
      <c r="N75">
        <f>EXP(len_wt!$P$2)*fmdb!G75^len_wt!$P$3</f>
        <v>1339.640688391441</v>
      </c>
    </row>
    <row r="76" spans="1:14" x14ac:dyDescent="0.3">
      <c r="A76" t="s">
        <v>19</v>
      </c>
      <c r="B76">
        <v>608400</v>
      </c>
      <c r="C76">
        <v>2013</v>
      </c>
      <c r="D76" t="s">
        <v>20</v>
      </c>
      <c r="E76" t="s">
        <v>11</v>
      </c>
      <c r="F76">
        <v>20.7</v>
      </c>
      <c r="G76">
        <v>525.78</v>
      </c>
      <c r="H76" t="s">
        <v>14</v>
      </c>
      <c r="I76" t="s">
        <v>13</v>
      </c>
      <c r="J76" t="s">
        <v>21</v>
      </c>
      <c r="K76" t="s">
        <v>22</v>
      </c>
      <c r="L76">
        <v>520</v>
      </c>
      <c r="M76">
        <v>9</v>
      </c>
      <c r="N76">
        <f>EXP(len_wt!$P$2)*fmdb!G76^len_wt!$P$3</f>
        <v>1377.4836582631069</v>
      </c>
    </row>
    <row r="77" spans="1:14" x14ac:dyDescent="0.3">
      <c r="A77" t="s">
        <v>19</v>
      </c>
      <c r="B77">
        <v>608400</v>
      </c>
      <c r="C77">
        <v>2013</v>
      </c>
      <c r="D77" t="s">
        <v>20</v>
      </c>
      <c r="E77" t="s">
        <v>11</v>
      </c>
      <c r="F77">
        <v>20.7</v>
      </c>
      <c r="G77">
        <v>525.78</v>
      </c>
      <c r="H77" t="s">
        <v>15</v>
      </c>
      <c r="I77" t="s">
        <v>13</v>
      </c>
      <c r="J77" t="s">
        <v>21</v>
      </c>
      <c r="K77" t="s">
        <v>22</v>
      </c>
      <c r="L77">
        <v>520</v>
      </c>
      <c r="M77">
        <v>6</v>
      </c>
      <c r="N77">
        <f>EXP(len_wt!$P$2)*fmdb!G77^len_wt!$P$3</f>
        <v>1377.4836582631069</v>
      </c>
    </row>
    <row r="78" spans="1:14" x14ac:dyDescent="0.3">
      <c r="A78" t="s">
        <v>19</v>
      </c>
      <c r="B78">
        <v>608400</v>
      </c>
      <c r="C78">
        <v>2013</v>
      </c>
      <c r="D78" t="s">
        <v>20</v>
      </c>
      <c r="E78" t="s">
        <v>11</v>
      </c>
      <c r="F78">
        <v>20.8</v>
      </c>
      <c r="G78">
        <v>528.32000000000005</v>
      </c>
      <c r="H78" t="s">
        <v>15</v>
      </c>
      <c r="I78" t="s">
        <v>13</v>
      </c>
      <c r="J78" t="s">
        <v>21</v>
      </c>
      <c r="K78" t="s">
        <v>22</v>
      </c>
      <c r="L78">
        <v>520</v>
      </c>
      <c r="M78">
        <v>10</v>
      </c>
      <c r="N78">
        <f>EXP(len_wt!$P$2)*fmdb!G78^len_wt!$P$3</f>
        <v>1396.6634061784612</v>
      </c>
    </row>
    <row r="79" spans="1:14" x14ac:dyDescent="0.3">
      <c r="A79" t="s">
        <v>19</v>
      </c>
      <c r="B79">
        <v>608400</v>
      </c>
      <c r="C79">
        <v>2013</v>
      </c>
      <c r="D79" t="s">
        <v>20</v>
      </c>
      <c r="E79" t="s">
        <v>11</v>
      </c>
      <c r="F79">
        <v>20.9</v>
      </c>
      <c r="G79">
        <v>530.86</v>
      </c>
      <c r="H79" t="s">
        <v>15</v>
      </c>
      <c r="I79" t="s">
        <v>24</v>
      </c>
      <c r="J79" t="s">
        <v>21</v>
      </c>
      <c r="K79" t="s">
        <v>22</v>
      </c>
      <c r="L79">
        <v>520</v>
      </c>
      <c r="M79">
        <v>7</v>
      </c>
      <c r="N79">
        <f>EXP(len_wt!$P$2)*fmdb!G79^len_wt!$P$3</f>
        <v>1416.0162946233625</v>
      </c>
    </row>
    <row r="80" spans="1:14" x14ac:dyDescent="0.3">
      <c r="A80" t="s">
        <v>19</v>
      </c>
      <c r="B80">
        <v>608400</v>
      </c>
      <c r="C80">
        <v>2013</v>
      </c>
      <c r="D80" t="s">
        <v>20</v>
      </c>
      <c r="E80" t="s">
        <v>11</v>
      </c>
      <c r="F80">
        <v>20.9</v>
      </c>
      <c r="G80">
        <v>530.86</v>
      </c>
      <c r="H80" t="s">
        <v>15</v>
      </c>
      <c r="I80" t="s">
        <v>13</v>
      </c>
      <c r="J80" t="s">
        <v>21</v>
      </c>
      <c r="K80" t="s">
        <v>22</v>
      </c>
      <c r="L80">
        <v>520</v>
      </c>
      <c r="M80">
        <v>13</v>
      </c>
      <c r="N80">
        <f>EXP(len_wt!$P$2)*fmdb!G80^len_wt!$P$3</f>
        <v>1416.0162946233625</v>
      </c>
    </row>
    <row r="81" spans="1:14" x14ac:dyDescent="0.3">
      <c r="A81" t="s">
        <v>19</v>
      </c>
      <c r="B81">
        <v>608400</v>
      </c>
      <c r="C81">
        <v>2013</v>
      </c>
      <c r="D81" t="s">
        <v>20</v>
      </c>
      <c r="E81" t="s">
        <v>11</v>
      </c>
      <c r="F81">
        <v>20.9</v>
      </c>
      <c r="G81">
        <v>530.86</v>
      </c>
      <c r="H81" t="s">
        <v>15</v>
      </c>
      <c r="I81" t="s">
        <v>13</v>
      </c>
      <c r="J81" t="s">
        <v>21</v>
      </c>
      <c r="K81" t="s">
        <v>22</v>
      </c>
      <c r="L81">
        <v>520</v>
      </c>
      <c r="M81">
        <v>12</v>
      </c>
      <c r="N81">
        <f>EXP(len_wt!$P$2)*fmdb!G81^len_wt!$P$3</f>
        <v>1416.0162946233625</v>
      </c>
    </row>
    <row r="82" spans="1:14" x14ac:dyDescent="0.3">
      <c r="A82" t="s">
        <v>19</v>
      </c>
      <c r="B82">
        <v>608400</v>
      </c>
      <c r="C82">
        <v>2013</v>
      </c>
      <c r="D82" t="s">
        <v>20</v>
      </c>
      <c r="E82" t="s">
        <v>11</v>
      </c>
      <c r="F82">
        <v>21.7</v>
      </c>
      <c r="G82">
        <v>551.17999999999995</v>
      </c>
      <c r="H82" t="s">
        <v>15</v>
      </c>
      <c r="I82" t="s">
        <v>13</v>
      </c>
      <c r="J82" t="s">
        <v>21</v>
      </c>
      <c r="K82" t="s">
        <v>22</v>
      </c>
      <c r="L82">
        <v>540</v>
      </c>
      <c r="M82">
        <v>13</v>
      </c>
      <c r="N82">
        <f>EXP(len_wt!$P$2)*fmdb!G82^len_wt!$P$3</f>
        <v>1577.1591674355211</v>
      </c>
    </row>
    <row r="83" spans="1:14" x14ac:dyDescent="0.3">
      <c r="A83" t="s">
        <v>19</v>
      </c>
      <c r="B83">
        <v>608400</v>
      </c>
      <c r="C83">
        <v>2013</v>
      </c>
      <c r="D83" t="s">
        <v>20</v>
      </c>
      <c r="E83" t="s">
        <v>11</v>
      </c>
      <c r="F83">
        <v>21.9</v>
      </c>
      <c r="G83">
        <v>556.26</v>
      </c>
      <c r="H83" t="s">
        <v>15</v>
      </c>
      <c r="I83" t="s">
        <v>13</v>
      </c>
      <c r="J83" t="s">
        <v>21</v>
      </c>
      <c r="K83" t="s">
        <v>22</v>
      </c>
      <c r="L83">
        <v>540</v>
      </c>
      <c r="M83">
        <v>9</v>
      </c>
      <c r="N83">
        <f>EXP(len_wt!$P$2)*fmdb!G83^len_wt!$P$3</f>
        <v>1619.2268205710445</v>
      </c>
    </row>
    <row r="84" spans="1:14" x14ac:dyDescent="0.3">
      <c r="A84" t="s">
        <v>19</v>
      </c>
      <c r="B84">
        <v>608400</v>
      </c>
      <c r="C84">
        <v>2013</v>
      </c>
      <c r="D84" t="s">
        <v>20</v>
      </c>
      <c r="E84" t="s">
        <v>11</v>
      </c>
      <c r="F84">
        <v>22</v>
      </c>
      <c r="G84">
        <v>558.79999999999995</v>
      </c>
      <c r="H84" t="s">
        <v>14</v>
      </c>
      <c r="I84" t="s">
        <v>13</v>
      </c>
      <c r="J84" t="s">
        <v>21</v>
      </c>
      <c r="K84" t="s">
        <v>22</v>
      </c>
      <c r="L84">
        <v>540</v>
      </c>
      <c r="M84">
        <v>8</v>
      </c>
      <c r="N84">
        <f>EXP(len_wt!$P$2)*fmdb!G84^len_wt!$P$3</f>
        <v>1640.531896820886</v>
      </c>
    </row>
    <row r="85" spans="1:14" x14ac:dyDescent="0.3">
      <c r="A85" t="s">
        <v>19</v>
      </c>
      <c r="B85">
        <v>608400</v>
      </c>
      <c r="C85">
        <v>2013</v>
      </c>
      <c r="D85" t="s">
        <v>20</v>
      </c>
      <c r="E85" t="s">
        <v>11</v>
      </c>
      <c r="F85">
        <v>22.1</v>
      </c>
      <c r="G85">
        <v>561.34</v>
      </c>
      <c r="H85" t="s">
        <v>15</v>
      </c>
      <c r="I85" t="s">
        <v>24</v>
      </c>
      <c r="J85" t="s">
        <v>21</v>
      </c>
      <c r="K85" t="s">
        <v>22</v>
      </c>
      <c r="L85">
        <v>560</v>
      </c>
      <c r="M85">
        <v>7</v>
      </c>
      <c r="N85">
        <f>EXP(len_wt!$P$2)*fmdb!G85^len_wt!$P$3</f>
        <v>1662.0187643242157</v>
      </c>
    </row>
    <row r="86" spans="1:14" x14ac:dyDescent="0.3">
      <c r="A86" t="s">
        <v>19</v>
      </c>
      <c r="B86">
        <v>608400</v>
      </c>
      <c r="C86">
        <v>2013</v>
      </c>
      <c r="D86" t="s">
        <v>20</v>
      </c>
      <c r="E86" t="s">
        <v>11</v>
      </c>
      <c r="F86">
        <v>22.1</v>
      </c>
      <c r="G86">
        <v>561.34</v>
      </c>
      <c r="H86" t="s">
        <v>15</v>
      </c>
      <c r="I86" t="s">
        <v>24</v>
      </c>
      <c r="J86" t="s">
        <v>21</v>
      </c>
      <c r="K86" t="s">
        <v>22</v>
      </c>
      <c r="L86">
        <v>560</v>
      </c>
      <c r="M86">
        <v>7</v>
      </c>
      <c r="N86">
        <f>EXP(len_wt!$P$2)*fmdb!G86^len_wt!$P$3</f>
        <v>1662.0187643242157</v>
      </c>
    </row>
    <row r="87" spans="1:14" x14ac:dyDescent="0.3">
      <c r="A87" t="s">
        <v>19</v>
      </c>
      <c r="B87">
        <v>608400</v>
      </c>
      <c r="C87">
        <v>2013</v>
      </c>
      <c r="D87" t="s">
        <v>20</v>
      </c>
      <c r="E87" t="s">
        <v>11</v>
      </c>
      <c r="F87">
        <v>22.2</v>
      </c>
      <c r="G87">
        <v>563.88</v>
      </c>
      <c r="H87" t="s">
        <v>15</v>
      </c>
      <c r="I87" t="s">
        <v>13</v>
      </c>
      <c r="J87" t="s">
        <v>21</v>
      </c>
      <c r="K87" t="s">
        <v>22</v>
      </c>
      <c r="L87">
        <v>560</v>
      </c>
      <c r="M87">
        <v>7</v>
      </c>
      <c r="N87">
        <f>EXP(len_wt!$P$2)*fmdb!G87^len_wt!$P$3</f>
        <v>1683.6881411459524</v>
      </c>
    </row>
    <row r="88" spans="1:14" x14ac:dyDescent="0.3">
      <c r="A88" t="s">
        <v>19</v>
      </c>
      <c r="B88">
        <v>608400</v>
      </c>
      <c r="C88">
        <v>2013</v>
      </c>
      <c r="D88" t="s">
        <v>20</v>
      </c>
      <c r="E88" t="s">
        <v>11</v>
      </c>
      <c r="F88">
        <v>22.4</v>
      </c>
      <c r="G88">
        <v>568.96</v>
      </c>
      <c r="H88" t="s">
        <v>15</v>
      </c>
      <c r="I88" t="s">
        <v>13</v>
      </c>
      <c r="J88" t="s">
        <v>21</v>
      </c>
      <c r="K88" t="s">
        <v>22</v>
      </c>
      <c r="L88">
        <v>560</v>
      </c>
      <c r="M88">
        <v>8</v>
      </c>
      <c r="N88">
        <f>EXP(len_wt!$P$2)*fmdb!G88^len_wt!$P$3</f>
        <v>1727.5772928827714</v>
      </c>
    </row>
    <row r="89" spans="1:14" x14ac:dyDescent="0.3">
      <c r="A89" t="s">
        <v>19</v>
      </c>
      <c r="B89">
        <v>608400</v>
      </c>
      <c r="C89">
        <v>2013</v>
      </c>
      <c r="D89" t="s">
        <v>20</v>
      </c>
      <c r="E89" t="s">
        <v>11</v>
      </c>
      <c r="F89">
        <v>22.4</v>
      </c>
      <c r="G89">
        <v>568.96</v>
      </c>
      <c r="H89" t="s">
        <v>15</v>
      </c>
      <c r="I89" t="s">
        <v>13</v>
      </c>
      <c r="J89" t="s">
        <v>21</v>
      </c>
      <c r="K89" t="s">
        <v>22</v>
      </c>
      <c r="L89">
        <v>560</v>
      </c>
      <c r="M89">
        <v>8</v>
      </c>
      <c r="N89">
        <f>EXP(len_wt!$P$2)*fmdb!G89^len_wt!$P$3</f>
        <v>1727.5772928827714</v>
      </c>
    </row>
    <row r="90" spans="1:14" x14ac:dyDescent="0.3">
      <c r="A90" t="s">
        <v>19</v>
      </c>
      <c r="B90">
        <v>608400</v>
      </c>
      <c r="C90">
        <v>2013</v>
      </c>
      <c r="D90" t="s">
        <v>20</v>
      </c>
      <c r="E90" t="s">
        <v>11</v>
      </c>
      <c r="F90">
        <v>22.4</v>
      </c>
      <c r="G90">
        <v>568.96</v>
      </c>
      <c r="H90" t="s">
        <v>15</v>
      </c>
      <c r="I90" t="s">
        <v>13</v>
      </c>
      <c r="J90" t="s">
        <v>21</v>
      </c>
      <c r="K90" t="s">
        <v>22</v>
      </c>
      <c r="L90">
        <v>560</v>
      </c>
      <c r="M90">
        <v>8</v>
      </c>
      <c r="N90">
        <f>EXP(len_wt!$P$2)*fmdb!G90^len_wt!$P$3</f>
        <v>1727.5772928827714</v>
      </c>
    </row>
    <row r="91" spans="1:14" x14ac:dyDescent="0.3">
      <c r="A91" t="s">
        <v>19</v>
      </c>
      <c r="B91">
        <v>608400</v>
      </c>
      <c r="C91">
        <v>2013</v>
      </c>
      <c r="D91" t="s">
        <v>20</v>
      </c>
      <c r="E91" t="s">
        <v>11</v>
      </c>
      <c r="F91">
        <v>24.5</v>
      </c>
      <c r="G91">
        <v>622.29999999999995</v>
      </c>
      <c r="H91" t="s">
        <v>15</v>
      </c>
      <c r="I91" t="s">
        <v>13</v>
      </c>
      <c r="J91" t="s">
        <v>21</v>
      </c>
      <c r="K91" t="s">
        <v>22</v>
      </c>
      <c r="L91">
        <v>620</v>
      </c>
      <c r="M91">
        <v>14</v>
      </c>
      <c r="N91">
        <f>EXP(len_wt!$P$2)*fmdb!G91^len_wt!$P$3</f>
        <v>2234.101717282866</v>
      </c>
    </row>
    <row r="92" spans="1:14" x14ac:dyDescent="0.3">
      <c r="A92" t="s">
        <v>19</v>
      </c>
      <c r="B92">
        <v>608400</v>
      </c>
      <c r="C92">
        <v>2013</v>
      </c>
      <c r="D92" t="s">
        <v>20</v>
      </c>
      <c r="E92" t="s">
        <v>11</v>
      </c>
      <c r="F92">
        <v>24.6</v>
      </c>
      <c r="G92">
        <v>624.84</v>
      </c>
      <c r="H92" t="s">
        <v>15</v>
      </c>
      <c r="I92" t="s">
        <v>13</v>
      </c>
      <c r="J92" t="s">
        <v>21</v>
      </c>
      <c r="K92" t="s">
        <v>22</v>
      </c>
      <c r="L92">
        <v>620</v>
      </c>
      <c r="M92">
        <v>14</v>
      </c>
      <c r="N92">
        <f>EXP(len_wt!$P$2)*fmdb!G92^len_wt!$P$3</f>
        <v>2260.3656639745109</v>
      </c>
    </row>
    <row r="93" spans="1:14" x14ac:dyDescent="0.3">
      <c r="A93" t="s">
        <v>19</v>
      </c>
      <c r="B93">
        <v>608400</v>
      </c>
      <c r="C93">
        <v>2013</v>
      </c>
      <c r="D93" t="s">
        <v>20</v>
      </c>
      <c r="E93" t="s">
        <v>11</v>
      </c>
      <c r="F93">
        <v>24.7</v>
      </c>
      <c r="G93">
        <v>627.38</v>
      </c>
      <c r="H93" t="s">
        <v>15</v>
      </c>
      <c r="I93" t="s">
        <v>13</v>
      </c>
      <c r="J93" t="s">
        <v>21</v>
      </c>
      <c r="K93" t="s">
        <v>22</v>
      </c>
      <c r="L93">
        <v>620</v>
      </c>
      <c r="M93">
        <v>14</v>
      </c>
      <c r="N93">
        <f>EXP(len_wt!$P$2)*fmdb!G93^len_wt!$P$3</f>
        <v>2286.8299389042704</v>
      </c>
    </row>
    <row r="94" spans="1:14" x14ac:dyDescent="0.3">
      <c r="A94" t="s">
        <v>19</v>
      </c>
      <c r="B94">
        <v>608400</v>
      </c>
      <c r="C94">
        <v>2013</v>
      </c>
      <c r="D94" t="s">
        <v>20</v>
      </c>
      <c r="E94" t="s">
        <v>11</v>
      </c>
      <c r="F94">
        <v>26.5</v>
      </c>
      <c r="G94">
        <v>673.1</v>
      </c>
      <c r="H94" t="s">
        <v>12</v>
      </c>
      <c r="I94" t="s">
        <v>13</v>
      </c>
      <c r="J94" t="s">
        <v>21</v>
      </c>
      <c r="K94" t="s">
        <v>22</v>
      </c>
      <c r="L94">
        <v>660</v>
      </c>
      <c r="M94">
        <v>17</v>
      </c>
      <c r="N94">
        <f>EXP(len_wt!$P$2)*fmdb!G94^len_wt!$P$3</f>
        <v>2798.2479775000093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topLeftCell="P1" workbookViewId="0">
      <selection activeCell="S21" sqref="S21"/>
    </sheetView>
  </sheetViews>
  <sheetFormatPr defaultRowHeight="14" x14ac:dyDescent="0.3"/>
  <cols>
    <col min="1" max="1" width="12.59765625" bestFit="1" customWidth="1"/>
    <col min="2" max="2" width="13.8984375" bestFit="1" customWidth="1"/>
    <col min="4" max="15" width="5.19921875" customWidth="1"/>
    <col min="19" max="30" width="4.796875" customWidth="1"/>
  </cols>
  <sheetData>
    <row r="1" spans="1:32" x14ac:dyDescent="0.3">
      <c r="A1" t="s">
        <v>50</v>
      </c>
      <c r="D1" t="s">
        <v>52</v>
      </c>
      <c r="S1" t="s">
        <v>53</v>
      </c>
    </row>
    <row r="2" spans="1:32" x14ac:dyDescent="0.3">
      <c r="A2" s="1" t="s">
        <v>28</v>
      </c>
      <c r="B2" t="s">
        <v>49</v>
      </c>
      <c r="D2" s="3">
        <v>1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12</v>
      </c>
      <c r="M2" s="3">
        <v>13</v>
      </c>
      <c r="N2" s="3">
        <v>14</v>
      </c>
      <c r="O2" s="3">
        <v>17</v>
      </c>
      <c r="Q2" t="s">
        <v>51</v>
      </c>
      <c r="S2" s="3">
        <v>1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12</v>
      </c>
      <c r="AB2" s="3">
        <v>13</v>
      </c>
      <c r="AC2" s="3">
        <v>14</v>
      </c>
      <c r="AD2" s="3">
        <v>17</v>
      </c>
      <c r="AF2" t="s">
        <v>51</v>
      </c>
    </row>
    <row r="3" spans="1:32" x14ac:dyDescent="0.3">
      <c r="A3" s="2">
        <v>160</v>
      </c>
      <c r="B3" s="4">
        <v>3</v>
      </c>
      <c r="D3">
        <f>_xlfn.FLOOR.MATH($B3*ALK!B4)</f>
        <v>3</v>
      </c>
      <c r="E3">
        <f>_xlfn.FLOOR.MATH($B3*ALK!C4)</f>
        <v>0</v>
      </c>
      <c r="F3">
        <f>_xlfn.FLOOR.MATH($B3*ALK!D4)</f>
        <v>0</v>
      </c>
      <c r="G3">
        <f>_xlfn.FLOOR.MATH($B3*ALK!E4)</f>
        <v>0</v>
      </c>
      <c r="H3">
        <f>_xlfn.FLOOR.MATH($B3*ALK!F4)</f>
        <v>0</v>
      </c>
      <c r="I3">
        <f>_xlfn.FLOOR.MATH($B3*ALK!G4)</f>
        <v>0</v>
      </c>
      <c r="J3">
        <f>_xlfn.FLOOR.MATH($B3*ALK!H4)</f>
        <v>0</v>
      </c>
      <c r="K3">
        <f>_xlfn.FLOOR.MATH($B3*ALK!I4)</f>
        <v>0</v>
      </c>
      <c r="L3">
        <f>_xlfn.FLOOR.MATH($B3*ALK!J4)</f>
        <v>0</v>
      </c>
      <c r="M3">
        <f>_xlfn.FLOOR.MATH($B3*ALK!K4)</f>
        <v>0</v>
      </c>
      <c r="N3">
        <f>_xlfn.FLOOR.MATH($B3*ALK!L4)</f>
        <v>0</v>
      </c>
      <c r="O3">
        <f>_xlfn.FLOOR.MATH($B3*ALK!M4)</f>
        <v>0</v>
      </c>
      <c r="P3">
        <f>SUM(D3:O3)</f>
        <v>3</v>
      </c>
      <c r="Q3">
        <f>B3-P3</f>
        <v>0</v>
      </c>
      <c r="S3">
        <f>D3</f>
        <v>3</v>
      </c>
      <c r="T3">
        <f t="shared" ref="T3:T18" si="0">E3</f>
        <v>0</v>
      </c>
      <c r="U3">
        <f t="shared" ref="U3:U18" si="1">F3</f>
        <v>0</v>
      </c>
      <c r="V3">
        <f t="shared" ref="V3:V18" si="2">G3</f>
        <v>0</v>
      </c>
      <c r="W3">
        <f t="shared" ref="W3:W18" si="3">H3</f>
        <v>0</v>
      </c>
      <c r="X3">
        <f t="shared" ref="X3:X18" si="4">I3</f>
        <v>0</v>
      </c>
      <c r="Y3">
        <f t="shared" ref="Y3:Y18" si="5">J3</f>
        <v>0</v>
      </c>
      <c r="Z3">
        <f t="shared" ref="Z3:Z18" si="6">K3</f>
        <v>0</v>
      </c>
      <c r="AA3">
        <f t="shared" ref="AA3:AA18" si="7">L3</f>
        <v>0</v>
      </c>
      <c r="AB3">
        <f t="shared" ref="AB3:AB18" si="8">M3</f>
        <v>0</v>
      </c>
      <c r="AC3">
        <f t="shared" ref="AC3:AC18" si="9">N3</f>
        <v>0</v>
      </c>
      <c r="AD3">
        <f t="shared" ref="AD3:AD18" si="10">O3</f>
        <v>0</v>
      </c>
      <c r="AE3">
        <f>SUM(S3:AD3)</f>
        <v>3</v>
      </c>
      <c r="AF3">
        <f>B3-AE3</f>
        <v>0</v>
      </c>
    </row>
    <row r="4" spans="1:32" x14ac:dyDescent="0.3">
      <c r="A4" s="2">
        <v>180</v>
      </c>
      <c r="B4" s="4">
        <v>16</v>
      </c>
      <c r="D4">
        <f>_xlfn.FLOOR.MATH($B4*ALK!B5)</f>
        <v>16</v>
      </c>
      <c r="E4">
        <f>_xlfn.FLOOR.MATH($B4*ALK!C5)</f>
        <v>0</v>
      </c>
      <c r="F4">
        <f>_xlfn.FLOOR.MATH($B4*ALK!D5)</f>
        <v>0</v>
      </c>
      <c r="G4">
        <f>_xlfn.FLOOR.MATH($B4*ALK!E5)</f>
        <v>0</v>
      </c>
      <c r="H4">
        <f>_xlfn.FLOOR.MATH($B4*ALK!F5)</f>
        <v>0</v>
      </c>
      <c r="I4">
        <f>_xlfn.FLOOR.MATH($B4*ALK!G5)</f>
        <v>0</v>
      </c>
      <c r="J4">
        <f>_xlfn.FLOOR.MATH($B4*ALK!H5)</f>
        <v>0</v>
      </c>
      <c r="K4">
        <f>_xlfn.FLOOR.MATH($B4*ALK!I5)</f>
        <v>0</v>
      </c>
      <c r="L4">
        <f>_xlfn.FLOOR.MATH($B4*ALK!J5)</f>
        <v>0</v>
      </c>
      <c r="M4">
        <f>_xlfn.FLOOR.MATH($B4*ALK!K5)</f>
        <v>0</v>
      </c>
      <c r="N4">
        <f>_xlfn.FLOOR.MATH($B4*ALK!L5)</f>
        <v>0</v>
      </c>
      <c r="O4">
        <f>_xlfn.FLOOR.MATH($B4*ALK!M5)</f>
        <v>0</v>
      </c>
      <c r="P4">
        <f t="shared" ref="P4:P18" si="11">SUM(D4:O4)</f>
        <v>16</v>
      </c>
      <c r="Q4">
        <f t="shared" ref="Q4:Q18" si="12">B4-P4</f>
        <v>0</v>
      </c>
      <c r="S4">
        <f t="shared" ref="S4:S18" si="13">D4</f>
        <v>16</v>
      </c>
      <c r="T4">
        <f t="shared" si="0"/>
        <v>0</v>
      </c>
      <c r="U4">
        <f t="shared" si="1"/>
        <v>0</v>
      </c>
      <c r="V4">
        <f t="shared" si="2"/>
        <v>0</v>
      </c>
      <c r="W4">
        <f t="shared" si="3"/>
        <v>0</v>
      </c>
      <c r="X4">
        <f t="shared" si="4"/>
        <v>0</v>
      </c>
      <c r="Y4">
        <f t="shared" si="5"/>
        <v>0</v>
      </c>
      <c r="Z4">
        <f t="shared" si="6"/>
        <v>0</v>
      </c>
      <c r="AA4">
        <f t="shared" si="7"/>
        <v>0</v>
      </c>
      <c r="AB4">
        <f t="shared" si="8"/>
        <v>0</v>
      </c>
      <c r="AC4">
        <f t="shared" si="9"/>
        <v>0</v>
      </c>
      <c r="AD4">
        <f t="shared" si="10"/>
        <v>0</v>
      </c>
      <c r="AE4">
        <f t="shared" ref="AE4:AE18" si="14">SUM(S4:AD4)</f>
        <v>16</v>
      </c>
      <c r="AF4">
        <f t="shared" ref="AF4:AF18" si="15">B4-AE4</f>
        <v>0</v>
      </c>
    </row>
    <row r="5" spans="1:32" x14ac:dyDescent="0.3">
      <c r="A5" s="2">
        <v>200</v>
      </c>
      <c r="B5" s="4">
        <v>13</v>
      </c>
      <c r="D5">
        <f>_xlfn.FLOOR.MATH($B5*ALK!B6)</f>
        <v>13</v>
      </c>
      <c r="E5">
        <f>_xlfn.FLOOR.MATH($B5*ALK!C6)</f>
        <v>0</v>
      </c>
      <c r="F5">
        <f>_xlfn.FLOOR.MATH($B5*ALK!D6)</f>
        <v>0</v>
      </c>
      <c r="G5">
        <f>_xlfn.FLOOR.MATH($B5*ALK!E6)</f>
        <v>0</v>
      </c>
      <c r="H5">
        <f>_xlfn.FLOOR.MATH($B5*ALK!F6)</f>
        <v>0</v>
      </c>
      <c r="I5">
        <f>_xlfn.FLOOR.MATH($B5*ALK!G6)</f>
        <v>0</v>
      </c>
      <c r="J5">
        <f>_xlfn.FLOOR.MATH($B5*ALK!H6)</f>
        <v>0</v>
      </c>
      <c r="K5">
        <f>_xlfn.FLOOR.MATH($B5*ALK!I6)</f>
        <v>0</v>
      </c>
      <c r="L5">
        <f>_xlfn.FLOOR.MATH($B5*ALK!J6)</f>
        <v>0</v>
      </c>
      <c r="M5">
        <f>_xlfn.FLOOR.MATH($B5*ALK!K6)</f>
        <v>0</v>
      </c>
      <c r="N5">
        <f>_xlfn.FLOOR.MATH($B5*ALK!L6)</f>
        <v>0</v>
      </c>
      <c r="O5">
        <f>_xlfn.FLOOR.MATH($B5*ALK!M6)</f>
        <v>0</v>
      </c>
      <c r="P5">
        <f t="shared" si="11"/>
        <v>13</v>
      </c>
      <c r="Q5">
        <f t="shared" si="12"/>
        <v>0</v>
      </c>
      <c r="S5">
        <f t="shared" si="13"/>
        <v>13</v>
      </c>
      <c r="T5">
        <f t="shared" si="0"/>
        <v>0</v>
      </c>
      <c r="U5">
        <f t="shared" si="1"/>
        <v>0</v>
      </c>
      <c r="V5">
        <f t="shared" si="2"/>
        <v>0</v>
      </c>
      <c r="W5">
        <f t="shared" si="3"/>
        <v>0</v>
      </c>
      <c r="X5">
        <f t="shared" si="4"/>
        <v>0</v>
      </c>
      <c r="Y5">
        <f t="shared" si="5"/>
        <v>0</v>
      </c>
      <c r="Z5">
        <f t="shared" si="6"/>
        <v>0</v>
      </c>
      <c r="AA5">
        <f t="shared" si="7"/>
        <v>0</v>
      </c>
      <c r="AB5">
        <f t="shared" si="8"/>
        <v>0</v>
      </c>
      <c r="AC5">
        <f t="shared" si="9"/>
        <v>0</v>
      </c>
      <c r="AD5">
        <f t="shared" si="10"/>
        <v>0</v>
      </c>
      <c r="AE5">
        <f t="shared" si="14"/>
        <v>13</v>
      </c>
      <c r="AF5">
        <f t="shared" si="15"/>
        <v>0</v>
      </c>
    </row>
    <row r="6" spans="1:32" x14ac:dyDescent="0.3">
      <c r="A6" s="2">
        <v>220</v>
      </c>
      <c r="B6" s="4">
        <v>1</v>
      </c>
      <c r="D6">
        <f>_xlfn.FLOOR.MATH($B6*ALK!B7)</f>
        <v>1</v>
      </c>
      <c r="E6">
        <f>_xlfn.FLOOR.MATH($B6*ALK!C7)</f>
        <v>0</v>
      </c>
      <c r="F6">
        <f>_xlfn.FLOOR.MATH($B6*ALK!D7)</f>
        <v>0</v>
      </c>
      <c r="G6">
        <f>_xlfn.FLOOR.MATH($B6*ALK!E7)</f>
        <v>0</v>
      </c>
      <c r="H6">
        <f>_xlfn.FLOOR.MATH($B6*ALK!F7)</f>
        <v>0</v>
      </c>
      <c r="I6">
        <f>_xlfn.FLOOR.MATH($B6*ALK!G7)</f>
        <v>0</v>
      </c>
      <c r="J6">
        <f>_xlfn.FLOOR.MATH($B6*ALK!H7)</f>
        <v>0</v>
      </c>
      <c r="K6">
        <f>_xlfn.FLOOR.MATH($B6*ALK!I7)</f>
        <v>0</v>
      </c>
      <c r="L6">
        <f>_xlfn.FLOOR.MATH($B6*ALK!J7)</f>
        <v>0</v>
      </c>
      <c r="M6">
        <f>_xlfn.FLOOR.MATH($B6*ALK!K7)</f>
        <v>0</v>
      </c>
      <c r="N6">
        <f>_xlfn.FLOOR.MATH($B6*ALK!L7)</f>
        <v>0</v>
      </c>
      <c r="O6">
        <f>_xlfn.FLOOR.MATH($B6*ALK!M7)</f>
        <v>0</v>
      </c>
      <c r="P6">
        <f t="shared" si="11"/>
        <v>1</v>
      </c>
      <c r="Q6">
        <f t="shared" si="12"/>
        <v>0</v>
      </c>
      <c r="S6">
        <f t="shared" si="13"/>
        <v>1</v>
      </c>
      <c r="T6">
        <f t="shared" si="0"/>
        <v>0</v>
      </c>
      <c r="U6">
        <f t="shared" si="1"/>
        <v>0</v>
      </c>
      <c r="V6">
        <f t="shared" si="2"/>
        <v>0</v>
      </c>
      <c r="W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  <c r="AA6">
        <f t="shared" si="7"/>
        <v>0</v>
      </c>
      <c r="AB6">
        <f t="shared" si="8"/>
        <v>0</v>
      </c>
      <c r="AC6">
        <f t="shared" si="9"/>
        <v>0</v>
      </c>
      <c r="AD6">
        <f t="shared" si="10"/>
        <v>0</v>
      </c>
      <c r="AE6">
        <f t="shared" si="14"/>
        <v>1</v>
      </c>
      <c r="AF6">
        <f t="shared" si="15"/>
        <v>0</v>
      </c>
    </row>
    <row r="7" spans="1:32" x14ac:dyDescent="0.3">
      <c r="A7" s="2">
        <v>380</v>
      </c>
      <c r="B7" s="4">
        <v>2</v>
      </c>
      <c r="D7">
        <f>_xlfn.FLOOR.MATH($B7*ALK!B8)</f>
        <v>0</v>
      </c>
      <c r="E7">
        <f>_xlfn.FLOOR.MATH($B7*ALK!C8)</f>
        <v>2</v>
      </c>
      <c r="F7">
        <f>_xlfn.FLOOR.MATH($B7*ALK!D8)</f>
        <v>0</v>
      </c>
      <c r="G7">
        <f>_xlfn.FLOOR.MATH($B7*ALK!E8)</f>
        <v>0</v>
      </c>
      <c r="H7">
        <f>_xlfn.FLOOR.MATH($B7*ALK!F8)</f>
        <v>0</v>
      </c>
      <c r="I7">
        <f>_xlfn.FLOOR.MATH($B7*ALK!G8)</f>
        <v>0</v>
      </c>
      <c r="J7">
        <f>_xlfn.FLOOR.MATH($B7*ALK!H8)</f>
        <v>0</v>
      </c>
      <c r="K7">
        <f>_xlfn.FLOOR.MATH($B7*ALK!I8)</f>
        <v>0</v>
      </c>
      <c r="L7">
        <f>_xlfn.FLOOR.MATH($B7*ALK!J8)</f>
        <v>0</v>
      </c>
      <c r="M7">
        <f>_xlfn.FLOOR.MATH($B7*ALK!K8)</f>
        <v>0</v>
      </c>
      <c r="N7">
        <f>_xlfn.FLOOR.MATH($B7*ALK!L8)</f>
        <v>0</v>
      </c>
      <c r="O7">
        <f>_xlfn.FLOOR.MATH($B7*ALK!M8)</f>
        <v>0</v>
      </c>
      <c r="P7">
        <f t="shared" si="11"/>
        <v>2</v>
      </c>
      <c r="Q7">
        <f t="shared" si="12"/>
        <v>0</v>
      </c>
      <c r="S7">
        <f t="shared" si="13"/>
        <v>0</v>
      </c>
      <c r="T7">
        <f t="shared" si="0"/>
        <v>2</v>
      </c>
      <c r="U7">
        <f t="shared" si="1"/>
        <v>0</v>
      </c>
      <c r="V7">
        <f t="shared" si="2"/>
        <v>0</v>
      </c>
      <c r="W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  <c r="AA7">
        <f t="shared" si="7"/>
        <v>0</v>
      </c>
      <c r="AB7">
        <f t="shared" si="8"/>
        <v>0</v>
      </c>
      <c r="AC7">
        <f t="shared" si="9"/>
        <v>0</v>
      </c>
      <c r="AD7">
        <f t="shared" si="10"/>
        <v>0</v>
      </c>
      <c r="AE7">
        <f t="shared" si="14"/>
        <v>2</v>
      </c>
      <c r="AF7">
        <f t="shared" si="15"/>
        <v>0</v>
      </c>
    </row>
    <row r="8" spans="1:32" x14ac:dyDescent="0.3">
      <c r="A8" s="2">
        <v>400</v>
      </c>
      <c r="B8" s="4">
        <v>2</v>
      </c>
      <c r="D8">
        <f>_xlfn.FLOOR.MATH($B8*ALK!B9)</f>
        <v>0</v>
      </c>
      <c r="E8">
        <f>_xlfn.FLOOR.MATH($B8*ALK!C9)</f>
        <v>0</v>
      </c>
      <c r="F8">
        <f>_xlfn.FLOOR.MATH($B8*ALK!D9)</f>
        <v>0</v>
      </c>
      <c r="G8">
        <f>_xlfn.FLOOR.MATH($B8*ALK!E9)</f>
        <v>1</v>
      </c>
      <c r="H8">
        <f>_xlfn.FLOOR.MATH($B8*ALK!F9)</f>
        <v>1</v>
      </c>
      <c r="I8">
        <f>_xlfn.FLOOR.MATH($B8*ALK!G9)</f>
        <v>0</v>
      </c>
      <c r="J8">
        <f>_xlfn.FLOOR.MATH($B8*ALK!H9)</f>
        <v>0</v>
      </c>
      <c r="K8">
        <f>_xlfn.FLOOR.MATH($B8*ALK!I9)</f>
        <v>0</v>
      </c>
      <c r="L8">
        <f>_xlfn.FLOOR.MATH($B8*ALK!J9)</f>
        <v>0</v>
      </c>
      <c r="M8">
        <f>_xlfn.FLOOR.MATH($B8*ALK!K9)</f>
        <v>0</v>
      </c>
      <c r="N8">
        <f>_xlfn.FLOOR.MATH($B8*ALK!L9)</f>
        <v>0</v>
      </c>
      <c r="O8">
        <f>_xlfn.FLOOR.MATH($B8*ALK!M9)</f>
        <v>0</v>
      </c>
      <c r="P8">
        <f t="shared" si="11"/>
        <v>2</v>
      </c>
      <c r="Q8">
        <f t="shared" si="12"/>
        <v>0</v>
      </c>
      <c r="S8">
        <f t="shared" si="13"/>
        <v>0</v>
      </c>
      <c r="T8">
        <f t="shared" si="0"/>
        <v>0</v>
      </c>
      <c r="U8">
        <f t="shared" si="1"/>
        <v>0</v>
      </c>
      <c r="V8">
        <f t="shared" si="2"/>
        <v>1</v>
      </c>
      <c r="W8">
        <f t="shared" si="3"/>
        <v>1</v>
      </c>
      <c r="X8">
        <f t="shared" si="4"/>
        <v>0</v>
      </c>
      <c r="Y8">
        <f t="shared" si="5"/>
        <v>0</v>
      </c>
      <c r="Z8">
        <f t="shared" si="6"/>
        <v>0</v>
      </c>
      <c r="AA8">
        <f t="shared" si="7"/>
        <v>0</v>
      </c>
      <c r="AB8">
        <f t="shared" si="8"/>
        <v>0</v>
      </c>
      <c r="AC8">
        <f t="shared" si="9"/>
        <v>0</v>
      </c>
      <c r="AD8">
        <f t="shared" si="10"/>
        <v>0</v>
      </c>
      <c r="AE8">
        <f t="shared" si="14"/>
        <v>2</v>
      </c>
      <c r="AF8">
        <f t="shared" si="15"/>
        <v>0</v>
      </c>
    </row>
    <row r="9" spans="1:32" x14ac:dyDescent="0.3">
      <c r="A9" s="2">
        <v>420</v>
      </c>
      <c r="B9" s="4">
        <v>5</v>
      </c>
      <c r="D9">
        <f>_xlfn.FLOOR.MATH($B9*ALK!B10)</f>
        <v>0</v>
      </c>
      <c r="E9">
        <f>_xlfn.FLOOR.MATH($B9*ALK!C10)</f>
        <v>0</v>
      </c>
      <c r="F9">
        <f>_xlfn.FLOOR.MATH($B9*ALK!D10)</f>
        <v>3</v>
      </c>
      <c r="G9">
        <f>_xlfn.FLOOR.MATH($B9*ALK!E10)</f>
        <v>0</v>
      </c>
      <c r="H9">
        <f>_xlfn.FLOOR.MATH($B9*ALK!F10)</f>
        <v>0</v>
      </c>
      <c r="I9">
        <f>_xlfn.FLOOR.MATH($B9*ALK!G10)</f>
        <v>1</v>
      </c>
      <c r="J9">
        <f>_xlfn.FLOOR.MATH($B9*ALK!H10)</f>
        <v>0</v>
      </c>
      <c r="K9">
        <f>_xlfn.FLOOR.MATH($B9*ALK!I10)</f>
        <v>0</v>
      </c>
      <c r="L9">
        <f>_xlfn.FLOOR.MATH($B9*ALK!J10)</f>
        <v>0</v>
      </c>
      <c r="M9">
        <f>_xlfn.FLOOR.MATH($B9*ALK!K10)</f>
        <v>0</v>
      </c>
      <c r="N9">
        <f>_xlfn.FLOOR.MATH($B9*ALK!L10)</f>
        <v>0</v>
      </c>
      <c r="O9">
        <f>_xlfn.FLOOR.MATH($B9*ALK!M10)</f>
        <v>0</v>
      </c>
      <c r="P9">
        <f t="shared" si="11"/>
        <v>4</v>
      </c>
      <c r="Q9">
        <f t="shared" si="12"/>
        <v>1</v>
      </c>
      <c r="S9">
        <f t="shared" si="13"/>
        <v>0</v>
      </c>
      <c r="T9">
        <f t="shared" si="0"/>
        <v>0</v>
      </c>
      <c r="U9">
        <f t="shared" si="1"/>
        <v>3</v>
      </c>
      <c r="V9">
        <f t="shared" si="2"/>
        <v>0</v>
      </c>
      <c r="W9">
        <f t="shared" si="3"/>
        <v>0</v>
      </c>
      <c r="X9">
        <v>2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0</v>
      </c>
      <c r="AD9">
        <f t="shared" si="10"/>
        <v>0</v>
      </c>
      <c r="AE9">
        <f t="shared" si="14"/>
        <v>5</v>
      </c>
      <c r="AF9">
        <f t="shared" si="15"/>
        <v>0</v>
      </c>
    </row>
    <row r="10" spans="1:32" x14ac:dyDescent="0.3">
      <c r="A10" s="2">
        <v>440</v>
      </c>
      <c r="B10" s="4">
        <v>8</v>
      </c>
      <c r="D10">
        <f>_xlfn.FLOOR.MATH($B10*ALK!B11)</f>
        <v>0</v>
      </c>
      <c r="E10">
        <f>_xlfn.FLOOR.MATH($B10*ALK!C11)</f>
        <v>0</v>
      </c>
      <c r="F10">
        <f>_xlfn.FLOOR.MATH($B10*ALK!D11)</f>
        <v>2</v>
      </c>
      <c r="G10">
        <f>_xlfn.FLOOR.MATH($B10*ALK!E11)</f>
        <v>0</v>
      </c>
      <c r="H10">
        <f>_xlfn.FLOOR.MATH($B10*ALK!F11)</f>
        <v>4</v>
      </c>
      <c r="I10">
        <f>_xlfn.FLOOR.MATH($B10*ALK!G11)</f>
        <v>0</v>
      </c>
      <c r="J10">
        <f>_xlfn.FLOOR.MATH($B10*ALK!H11)</f>
        <v>2</v>
      </c>
      <c r="K10">
        <f>_xlfn.FLOOR.MATH($B10*ALK!I11)</f>
        <v>0</v>
      </c>
      <c r="L10">
        <f>_xlfn.FLOOR.MATH($B10*ALK!J11)</f>
        <v>0</v>
      </c>
      <c r="M10">
        <f>_xlfn.FLOOR.MATH($B10*ALK!K11)</f>
        <v>0</v>
      </c>
      <c r="N10">
        <f>_xlfn.FLOOR.MATH($B10*ALK!L11)</f>
        <v>0</v>
      </c>
      <c r="O10">
        <f>_xlfn.FLOOR.MATH($B10*ALK!M11)</f>
        <v>0</v>
      </c>
      <c r="P10">
        <f t="shared" si="11"/>
        <v>8</v>
      </c>
      <c r="Q10">
        <f t="shared" si="12"/>
        <v>0</v>
      </c>
      <c r="S10">
        <f t="shared" si="13"/>
        <v>0</v>
      </c>
      <c r="T10">
        <f t="shared" si="0"/>
        <v>0</v>
      </c>
      <c r="U10">
        <f t="shared" si="1"/>
        <v>2</v>
      </c>
      <c r="V10">
        <f t="shared" si="2"/>
        <v>0</v>
      </c>
      <c r="W10">
        <f t="shared" si="3"/>
        <v>4</v>
      </c>
      <c r="X10">
        <f t="shared" si="4"/>
        <v>0</v>
      </c>
      <c r="Y10">
        <f t="shared" si="5"/>
        <v>2</v>
      </c>
      <c r="Z10">
        <f t="shared" si="6"/>
        <v>0</v>
      </c>
      <c r="AA10">
        <f t="shared" si="7"/>
        <v>0</v>
      </c>
      <c r="AB10">
        <f t="shared" si="8"/>
        <v>0</v>
      </c>
      <c r="AC10">
        <f t="shared" si="9"/>
        <v>0</v>
      </c>
      <c r="AD10">
        <f t="shared" si="10"/>
        <v>0</v>
      </c>
      <c r="AE10">
        <f t="shared" si="14"/>
        <v>8</v>
      </c>
      <c r="AF10">
        <f t="shared" si="15"/>
        <v>0</v>
      </c>
    </row>
    <row r="11" spans="1:32" x14ac:dyDescent="0.3">
      <c r="A11" s="2">
        <v>460</v>
      </c>
      <c r="B11" s="4">
        <v>6</v>
      </c>
      <c r="D11">
        <f>_xlfn.FLOOR.MATH($B11*ALK!B12)</f>
        <v>0</v>
      </c>
      <c r="E11">
        <f>_xlfn.FLOOR.MATH($B11*ALK!C12)</f>
        <v>0</v>
      </c>
      <c r="F11">
        <f>_xlfn.FLOOR.MATH($B11*ALK!D12)</f>
        <v>0</v>
      </c>
      <c r="G11">
        <f>_xlfn.FLOOR.MATH($B11*ALK!E12)</f>
        <v>0</v>
      </c>
      <c r="H11">
        <f>_xlfn.FLOOR.MATH($B11*ALK!F12)</f>
        <v>3</v>
      </c>
      <c r="I11">
        <f>_xlfn.FLOOR.MATH($B11*ALK!G12)</f>
        <v>2</v>
      </c>
      <c r="J11">
        <f>_xlfn.FLOOR.MATH($B11*ALK!H12)</f>
        <v>1</v>
      </c>
      <c r="K11">
        <f>_xlfn.FLOOR.MATH($B11*ALK!I12)</f>
        <v>0</v>
      </c>
      <c r="L11">
        <f>_xlfn.FLOOR.MATH($B11*ALK!J12)</f>
        <v>0</v>
      </c>
      <c r="M11">
        <f>_xlfn.FLOOR.MATH($B11*ALK!K12)</f>
        <v>0</v>
      </c>
      <c r="N11">
        <f>_xlfn.FLOOR.MATH($B11*ALK!L12)</f>
        <v>0</v>
      </c>
      <c r="O11">
        <f>_xlfn.FLOOR.MATH($B11*ALK!M12)</f>
        <v>0</v>
      </c>
      <c r="P11">
        <f t="shared" si="11"/>
        <v>6</v>
      </c>
      <c r="Q11">
        <f t="shared" si="12"/>
        <v>0</v>
      </c>
      <c r="S11">
        <f t="shared" si="13"/>
        <v>0</v>
      </c>
      <c r="T11">
        <f t="shared" si="0"/>
        <v>0</v>
      </c>
      <c r="U11">
        <f t="shared" si="1"/>
        <v>0</v>
      </c>
      <c r="V11">
        <f t="shared" si="2"/>
        <v>0</v>
      </c>
      <c r="W11">
        <f t="shared" si="3"/>
        <v>3</v>
      </c>
      <c r="X11">
        <f t="shared" si="4"/>
        <v>2</v>
      </c>
      <c r="Y11">
        <f t="shared" si="5"/>
        <v>1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0"/>
        <v>0</v>
      </c>
      <c r="AE11">
        <f t="shared" si="14"/>
        <v>6</v>
      </c>
      <c r="AF11">
        <f t="shared" si="15"/>
        <v>0</v>
      </c>
    </row>
    <row r="12" spans="1:32" x14ac:dyDescent="0.3">
      <c r="A12" s="2">
        <v>480</v>
      </c>
      <c r="B12" s="4">
        <v>13</v>
      </c>
      <c r="D12">
        <f>_xlfn.FLOOR.MATH($B12*ALK!B13)</f>
        <v>0</v>
      </c>
      <c r="E12">
        <f>_xlfn.FLOOR.MATH($B12*ALK!C13)</f>
        <v>0</v>
      </c>
      <c r="F12">
        <f>_xlfn.FLOOR.MATH($B12*ALK!D13)</f>
        <v>0</v>
      </c>
      <c r="G12">
        <f>_xlfn.FLOOR.MATH($B12*ALK!E13)</f>
        <v>0</v>
      </c>
      <c r="H12">
        <f>_xlfn.FLOOR.MATH($B12*ALK!F13)</f>
        <v>1</v>
      </c>
      <c r="I12">
        <f>_xlfn.FLOOR.MATH($B12*ALK!G13)</f>
        <v>9</v>
      </c>
      <c r="J12">
        <f>_xlfn.FLOOR.MATH($B12*ALK!H13)</f>
        <v>0</v>
      </c>
      <c r="K12">
        <f>_xlfn.FLOOR.MATH($B12*ALK!I13)</f>
        <v>1</v>
      </c>
      <c r="L12">
        <f>_xlfn.FLOOR.MATH($B12*ALK!J13)</f>
        <v>0</v>
      </c>
      <c r="M12">
        <f>_xlfn.FLOOR.MATH($B12*ALK!K13)</f>
        <v>0</v>
      </c>
      <c r="N12">
        <f>_xlfn.FLOOR.MATH($B12*ALK!L13)</f>
        <v>0</v>
      </c>
      <c r="O12">
        <f>_xlfn.FLOOR.MATH($B12*ALK!M13)</f>
        <v>0</v>
      </c>
      <c r="P12">
        <f t="shared" si="11"/>
        <v>11</v>
      </c>
      <c r="Q12">
        <f t="shared" si="12"/>
        <v>2</v>
      </c>
      <c r="S12">
        <f t="shared" si="13"/>
        <v>0</v>
      </c>
      <c r="T12">
        <f t="shared" si="0"/>
        <v>0</v>
      </c>
      <c r="U12">
        <f t="shared" si="1"/>
        <v>0</v>
      </c>
      <c r="V12">
        <f t="shared" si="2"/>
        <v>0</v>
      </c>
      <c r="W12">
        <v>2</v>
      </c>
      <c r="X12">
        <f t="shared" si="4"/>
        <v>9</v>
      </c>
      <c r="Y12">
        <f t="shared" si="5"/>
        <v>0</v>
      </c>
      <c r="Z12">
        <v>2</v>
      </c>
      <c r="AA12">
        <f t="shared" si="7"/>
        <v>0</v>
      </c>
      <c r="AB12">
        <f t="shared" si="8"/>
        <v>0</v>
      </c>
      <c r="AC12">
        <f t="shared" si="9"/>
        <v>0</v>
      </c>
      <c r="AD12">
        <f t="shared" si="10"/>
        <v>0</v>
      </c>
      <c r="AE12">
        <f t="shared" si="14"/>
        <v>13</v>
      </c>
      <c r="AF12">
        <f t="shared" si="15"/>
        <v>0</v>
      </c>
    </row>
    <row r="13" spans="1:32" x14ac:dyDescent="0.3">
      <c r="A13" s="2">
        <v>500</v>
      </c>
      <c r="B13" s="4">
        <v>4</v>
      </c>
      <c r="D13">
        <f>_xlfn.FLOOR.MATH($B13*ALK!B14)</f>
        <v>0</v>
      </c>
      <c r="E13">
        <f>_xlfn.FLOOR.MATH($B13*ALK!C14)</f>
        <v>0</v>
      </c>
      <c r="F13">
        <f>_xlfn.FLOOR.MATH($B13*ALK!D14)</f>
        <v>0</v>
      </c>
      <c r="G13">
        <f>_xlfn.FLOOR.MATH($B13*ALK!E14)</f>
        <v>1</v>
      </c>
      <c r="H13">
        <f>_xlfn.FLOOR.MATH($B13*ALK!F14)</f>
        <v>2</v>
      </c>
      <c r="I13">
        <f>_xlfn.FLOOR.MATH($B13*ALK!G14)</f>
        <v>0</v>
      </c>
      <c r="J13">
        <f>_xlfn.FLOOR.MATH($B13*ALK!H14)</f>
        <v>0</v>
      </c>
      <c r="K13">
        <f>_xlfn.FLOOR.MATH($B13*ALK!I14)</f>
        <v>0</v>
      </c>
      <c r="L13">
        <f>_xlfn.FLOOR.MATH($B13*ALK!J14)</f>
        <v>0</v>
      </c>
      <c r="M13">
        <f>_xlfn.FLOOR.MATH($B13*ALK!K14)</f>
        <v>0</v>
      </c>
      <c r="N13">
        <f>_xlfn.FLOOR.MATH($B13*ALK!L14)</f>
        <v>0</v>
      </c>
      <c r="O13">
        <f>_xlfn.FLOOR.MATH($B13*ALK!M14)</f>
        <v>0</v>
      </c>
      <c r="P13">
        <f t="shared" si="11"/>
        <v>3</v>
      </c>
      <c r="Q13">
        <f t="shared" si="12"/>
        <v>1</v>
      </c>
      <c r="S13">
        <f t="shared" si="13"/>
        <v>0</v>
      </c>
      <c r="T13">
        <f t="shared" si="0"/>
        <v>0</v>
      </c>
      <c r="U13">
        <f t="shared" si="1"/>
        <v>0</v>
      </c>
      <c r="V13">
        <f t="shared" si="2"/>
        <v>1</v>
      </c>
      <c r="W13">
        <v>3</v>
      </c>
      <c r="X13">
        <f t="shared" si="4"/>
        <v>0</v>
      </c>
      <c r="Y13">
        <f t="shared" si="5"/>
        <v>0</v>
      </c>
      <c r="Z13">
        <f t="shared" si="6"/>
        <v>0</v>
      </c>
      <c r="AA13">
        <f t="shared" si="7"/>
        <v>0</v>
      </c>
      <c r="AB13">
        <f t="shared" si="8"/>
        <v>0</v>
      </c>
      <c r="AC13">
        <f t="shared" si="9"/>
        <v>0</v>
      </c>
      <c r="AD13">
        <f t="shared" si="10"/>
        <v>0</v>
      </c>
      <c r="AE13">
        <f t="shared" si="14"/>
        <v>4</v>
      </c>
      <c r="AF13">
        <f t="shared" si="15"/>
        <v>0</v>
      </c>
    </row>
    <row r="14" spans="1:32" x14ac:dyDescent="0.3">
      <c r="A14" s="2">
        <v>520</v>
      </c>
      <c r="B14" s="4">
        <v>7</v>
      </c>
      <c r="D14">
        <f>_xlfn.FLOOR.MATH($B14*ALK!B15)</f>
        <v>0</v>
      </c>
      <c r="E14">
        <f>_xlfn.FLOOR.MATH($B14*ALK!C15)</f>
        <v>0</v>
      </c>
      <c r="F14">
        <f>_xlfn.FLOOR.MATH($B14*ALK!D15)</f>
        <v>0</v>
      </c>
      <c r="G14">
        <f>_xlfn.FLOOR.MATH($B14*ALK!E15)</f>
        <v>1</v>
      </c>
      <c r="H14">
        <f>_xlfn.FLOOR.MATH($B14*ALK!F15)</f>
        <v>1</v>
      </c>
      <c r="I14">
        <f>_xlfn.FLOOR.MATH($B14*ALK!G15)</f>
        <v>0</v>
      </c>
      <c r="J14">
        <f>_xlfn.FLOOR.MATH($B14*ALK!H15)</f>
        <v>1</v>
      </c>
      <c r="K14">
        <f>_xlfn.FLOOR.MATH($B14*ALK!I15)</f>
        <v>1</v>
      </c>
      <c r="L14">
        <f>_xlfn.FLOOR.MATH($B14*ALK!J15)</f>
        <v>1</v>
      </c>
      <c r="M14">
        <f>_xlfn.FLOOR.MATH($B14*ALK!K15)</f>
        <v>1</v>
      </c>
      <c r="N14">
        <f>_xlfn.FLOOR.MATH($B14*ALK!L15)</f>
        <v>0</v>
      </c>
      <c r="O14">
        <f>_xlfn.FLOOR.MATH($B14*ALK!M15)</f>
        <v>0</v>
      </c>
      <c r="P14">
        <f t="shared" si="11"/>
        <v>6</v>
      </c>
      <c r="Q14">
        <f t="shared" si="12"/>
        <v>1</v>
      </c>
      <c r="S14">
        <f t="shared" si="13"/>
        <v>0</v>
      </c>
      <c r="T14">
        <f t="shared" si="0"/>
        <v>0</v>
      </c>
      <c r="U14">
        <f t="shared" si="1"/>
        <v>0</v>
      </c>
      <c r="V14">
        <f t="shared" si="2"/>
        <v>1</v>
      </c>
      <c r="W14">
        <f t="shared" si="3"/>
        <v>1</v>
      </c>
      <c r="X14">
        <f t="shared" si="4"/>
        <v>0</v>
      </c>
      <c r="Y14">
        <f t="shared" si="5"/>
        <v>1</v>
      </c>
      <c r="Z14">
        <f t="shared" si="6"/>
        <v>1</v>
      </c>
      <c r="AA14">
        <v>2</v>
      </c>
      <c r="AB14">
        <f t="shared" si="8"/>
        <v>1</v>
      </c>
      <c r="AC14">
        <f t="shared" si="9"/>
        <v>0</v>
      </c>
      <c r="AD14">
        <f t="shared" si="10"/>
        <v>0</v>
      </c>
      <c r="AE14">
        <f t="shared" si="14"/>
        <v>7</v>
      </c>
      <c r="AF14">
        <f t="shared" si="15"/>
        <v>0</v>
      </c>
    </row>
    <row r="15" spans="1:32" x14ac:dyDescent="0.3">
      <c r="A15" s="2">
        <v>540</v>
      </c>
      <c r="B15" s="4">
        <v>3</v>
      </c>
      <c r="D15">
        <f>_xlfn.FLOOR.MATH($B15*ALK!B16)</f>
        <v>0</v>
      </c>
      <c r="E15">
        <f>_xlfn.FLOOR.MATH($B15*ALK!C16)</f>
        <v>0</v>
      </c>
      <c r="F15">
        <f>_xlfn.FLOOR.MATH($B15*ALK!D16)</f>
        <v>0</v>
      </c>
      <c r="G15">
        <f>_xlfn.FLOOR.MATH($B15*ALK!E16)</f>
        <v>0</v>
      </c>
      <c r="H15">
        <f>_xlfn.FLOOR.MATH($B15*ALK!F16)</f>
        <v>0</v>
      </c>
      <c r="I15">
        <f>_xlfn.FLOOR.MATH($B15*ALK!G16)</f>
        <v>1</v>
      </c>
      <c r="J15">
        <f>_xlfn.FLOOR.MATH($B15*ALK!H16)</f>
        <v>1</v>
      </c>
      <c r="K15">
        <f>_xlfn.FLOOR.MATH($B15*ALK!I16)</f>
        <v>0</v>
      </c>
      <c r="L15">
        <f>_xlfn.FLOOR.MATH($B15*ALK!J16)</f>
        <v>0</v>
      </c>
      <c r="M15">
        <f>_xlfn.FLOOR.MATH($B15*ALK!K16)</f>
        <v>1</v>
      </c>
      <c r="N15">
        <f>_xlfn.FLOOR.MATH($B15*ALK!L16)</f>
        <v>0</v>
      </c>
      <c r="O15">
        <f>_xlfn.FLOOR.MATH($B15*ALK!M16)</f>
        <v>0</v>
      </c>
      <c r="P15">
        <f t="shared" si="11"/>
        <v>3</v>
      </c>
      <c r="Q15">
        <f t="shared" si="12"/>
        <v>0</v>
      </c>
      <c r="S15">
        <f t="shared" si="13"/>
        <v>0</v>
      </c>
      <c r="T15">
        <f t="shared" si="0"/>
        <v>0</v>
      </c>
      <c r="U15">
        <f t="shared" si="1"/>
        <v>0</v>
      </c>
      <c r="V15">
        <f t="shared" si="2"/>
        <v>0</v>
      </c>
      <c r="W15">
        <f t="shared" si="3"/>
        <v>0</v>
      </c>
      <c r="X15">
        <f t="shared" si="4"/>
        <v>1</v>
      </c>
      <c r="Y15">
        <f t="shared" si="5"/>
        <v>1</v>
      </c>
      <c r="Z15">
        <f t="shared" si="6"/>
        <v>0</v>
      </c>
      <c r="AA15">
        <f t="shared" si="7"/>
        <v>0</v>
      </c>
      <c r="AB15">
        <f t="shared" si="8"/>
        <v>1</v>
      </c>
      <c r="AC15">
        <f t="shared" si="9"/>
        <v>0</v>
      </c>
      <c r="AD15">
        <f t="shared" si="10"/>
        <v>0</v>
      </c>
      <c r="AE15">
        <f t="shared" si="14"/>
        <v>3</v>
      </c>
      <c r="AF15">
        <f t="shared" si="15"/>
        <v>0</v>
      </c>
    </row>
    <row r="16" spans="1:32" x14ac:dyDescent="0.3">
      <c r="A16" s="2">
        <v>560</v>
      </c>
      <c r="B16" s="4">
        <v>6</v>
      </c>
      <c r="D16">
        <f>_xlfn.FLOOR.MATH($B16*ALK!B17)</f>
        <v>0</v>
      </c>
      <c r="E16">
        <f>_xlfn.FLOOR.MATH($B16*ALK!C17)</f>
        <v>0</v>
      </c>
      <c r="F16">
        <f>_xlfn.FLOOR.MATH($B16*ALK!D17)</f>
        <v>0</v>
      </c>
      <c r="G16">
        <f>_xlfn.FLOOR.MATH($B16*ALK!E17)</f>
        <v>0</v>
      </c>
      <c r="H16">
        <f>_xlfn.FLOOR.MATH($B16*ALK!F17)</f>
        <v>3</v>
      </c>
      <c r="I16">
        <f>_xlfn.FLOOR.MATH($B16*ALK!G17)</f>
        <v>3</v>
      </c>
      <c r="J16">
        <f>_xlfn.FLOOR.MATH($B16*ALK!H17)</f>
        <v>0</v>
      </c>
      <c r="K16">
        <f>_xlfn.FLOOR.MATH($B16*ALK!I17)</f>
        <v>0</v>
      </c>
      <c r="L16">
        <f>_xlfn.FLOOR.MATH($B16*ALK!J17)</f>
        <v>0</v>
      </c>
      <c r="M16">
        <f>_xlfn.FLOOR.MATH($B16*ALK!K17)</f>
        <v>0</v>
      </c>
      <c r="N16">
        <f>_xlfn.FLOOR.MATH($B16*ALK!L17)</f>
        <v>0</v>
      </c>
      <c r="O16">
        <f>_xlfn.FLOOR.MATH($B16*ALK!M17)</f>
        <v>0</v>
      </c>
      <c r="P16">
        <f t="shared" si="11"/>
        <v>6</v>
      </c>
      <c r="Q16">
        <f t="shared" si="12"/>
        <v>0</v>
      </c>
      <c r="S16">
        <f t="shared" si="13"/>
        <v>0</v>
      </c>
      <c r="T16">
        <f t="shared" si="0"/>
        <v>0</v>
      </c>
      <c r="U16">
        <f t="shared" si="1"/>
        <v>0</v>
      </c>
      <c r="V16">
        <f t="shared" si="2"/>
        <v>0</v>
      </c>
      <c r="W16">
        <f t="shared" si="3"/>
        <v>3</v>
      </c>
      <c r="X16">
        <f t="shared" si="4"/>
        <v>3</v>
      </c>
      <c r="Y16">
        <f t="shared" si="5"/>
        <v>0</v>
      </c>
      <c r="Z16">
        <f t="shared" si="6"/>
        <v>0</v>
      </c>
      <c r="AA16">
        <f t="shared" si="7"/>
        <v>0</v>
      </c>
      <c r="AB16">
        <f t="shared" si="8"/>
        <v>0</v>
      </c>
      <c r="AC16">
        <f t="shared" si="9"/>
        <v>0</v>
      </c>
      <c r="AD16">
        <f t="shared" si="10"/>
        <v>0</v>
      </c>
      <c r="AE16">
        <f t="shared" si="14"/>
        <v>6</v>
      </c>
      <c r="AF16">
        <f t="shared" si="15"/>
        <v>0</v>
      </c>
    </row>
    <row r="17" spans="1:32" x14ac:dyDescent="0.3">
      <c r="A17" s="2">
        <v>620</v>
      </c>
      <c r="B17" s="4">
        <v>3</v>
      </c>
      <c r="D17">
        <f>_xlfn.FLOOR.MATH($B17*ALK!B18)</f>
        <v>0</v>
      </c>
      <c r="E17">
        <f>_xlfn.FLOOR.MATH($B17*ALK!C18)</f>
        <v>0</v>
      </c>
      <c r="F17">
        <f>_xlfn.FLOOR.MATH($B17*ALK!D18)</f>
        <v>0</v>
      </c>
      <c r="G17">
        <f>_xlfn.FLOOR.MATH($B17*ALK!E18)</f>
        <v>0</v>
      </c>
      <c r="H17">
        <f>_xlfn.FLOOR.MATH($B17*ALK!F18)</f>
        <v>0</v>
      </c>
      <c r="I17">
        <f>_xlfn.FLOOR.MATH($B17*ALK!G18)</f>
        <v>0</v>
      </c>
      <c r="J17">
        <f>_xlfn.FLOOR.MATH($B17*ALK!H18)</f>
        <v>0</v>
      </c>
      <c r="K17">
        <f>_xlfn.FLOOR.MATH($B17*ALK!I18)</f>
        <v>0</v>
      </c>
      <c r="L17">
        <f>_xlfn.FLOOR.MATH($B17*ALK!J18)</f>
        <v>0</v>
      </c>
      <c r="M17">
        <f>_xlfn.FLOOR.MATH($B17*ALK!K18)</f>
        <v>0</v>
      </c>
      <c r="N17">
        <f>_xlfn.FLOOR.MATH($B17*ALK!L18)</f>
        <v>3</v>
      </c>
      <c r="O17">
        <f>_xlfn.FLOOR.MATH($B17*ALK!M18)</f>
        <v>0</v>
      </c>
      <c r="P17">
        <f t="shared" si="11"/>
        <v>3</v>
      </c>
      <c r="Q17">
        <f t="shared" si="12"/>
        <v>0</v>
      </c>
      <c r="S17">
        <f t="shared" si="13"/>
        <v>0</v>
      </c>
      <c r="T17">
        <f t="shared" si="0"/>
        <v>0</v>
      </c>
      <c r="U17">
        <f t="shared" si="1"/>
        <v>0</v>
      </c>
      <c r="V17">
        <f t="shared" si="2"/>
        <v>0</v>
      </c>
      <c r="W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  <c r="AA17">
        <f t="shared" si="7"/>
        <v>0</v>
      </c>
      <c r="AB17">
        <f t="shared" si="8"/>
        <v>0</v>
      </c>
      <c r="AC17">
        <f t="shared" si="9"/>
        <v>3</v>
      </c>
      <c r="AD17">
        <f t="shared" si="10"/>
        <v>0</v>
      </c>
      <c r="AE17">
        <f t="shared" si="14"/>
        <v>3</v>
      </c>
      <c r="AF17">
        <f t="shared" si="15"/>
        <v>0</v>
      </c>
    </row>
    <row r="18" spans="1:32" x14ac:dyDescent="0.3">
      <c r="A18" s="2">
        <v>660</v>
      </c>
      <c r="B18" s="4">
        <v>1</v>
      </c>
      <c r="D18">
        <f>_xlfn.FLOOR.MATH($B18*ALK!B19)</f>
        <v>0</v>
      </c>
      <c r="E18">
        <f>_xlfn.FLOOR.MATH($B18*ALK!C19)</f>
        <v>0</v>
      </c>
      <c r="F18">
        <f>_xlfn.FLOOR.MATH($B18*ALK!D19)</f>
        <v>0</v>
      </c>
      <c r="G18">
        <f>_xlfn.FLOOR.MATH($B18*ALK!E19)</f>
        <v>0</v>
      </c>
      <c r="H18">
        <f>_xlfn.FLOOR.MATH($B18*ALK!F19)</f>
        <v>0</v>
      </c>
      <c r="I18">
        <f>_xlfn.FLOOR.MATH($B18*ALK!G19)</f>
        <v>0</v>
      </c>
      <c r="J18">
        <f>_xlfn.FLOOR.MATH($B18*ALK!H19)</f>
        <v>0</v>
      </c>
      <c r="K18">
        <f>_xlfn.FLOOR.MATH($B18*ALK!I19)</f>
        <v>0</v>
      </c>
      <c r="L18">
        <f>_xlfn.FLOOR.MATH($B18*ALK!J19)</f>
        <v>0</v>
      </c>
      <c r="M18">
        <f>_xlfn.FLOOR.MATH($B18*ALK!K19)</f>
        <v>0</v>
      </c>
      <c r="N18">
        <f>_xlfn.FLOOR.MATH($B18*ALK!L19)</f>
        <v>0</v>
      </c>
      <c r="O18">
        <f>_xlfn.FLOOR.MATH($B18*ALK!M19)</f>
        <v>1</v>
      </c>
      <c r="P18">
        <f t="shared" si="11"/>
        <v>1</v>
      </c>
      <c r="Q18">
        <f t="shared" si="12"/>
        <v>0</v>
      </c>
      <c r="S18">
        <f t="shared" si="13"/>
        <v>0</v>
      </c>
      <c r="T18">
        <f t="shared" si="0"/>
        <v>0</v>
      </c>
      <c r="U18">
        <f t="shared" si="1"/>
        <v>0</v>
      </c>
      <c r="V18">
        <f t="shared" si="2"/>
        <v>0</v>
      </c>
      <c r="W18">
        <f t="shared" si="3"/>
        <v>0</v>
      </c>
      <c r="X18">
        <f t="shared" si="4"/>
        <v>0</v>
      </c>
      <c r="Y18">
        <f t="shared" si="5"/>
        <v>0</v>
      </c>
      <c r="Z18">
        <f t="shared" si="6"/>
        <v>0</v>
      </c>
      <c r="AA18">
        <f t="shared" si="7"/>
        <v>0</v>
      </c>
      <c r="AB18">
        <f t="shared" si="8"/>
        <v>0</v>
      </c>
      <c r="AC18">
        <f t="shared" si="9"/>
        <v>0</v>
      </c>
      <c r="AD18">
        <f t="shared" si="10"/>
        <v>1</v>
      </c>
      <c r="AE18">
        <f t="shared" si="14"/>
        <v>1</v>
      </c>
      <c r="AF18">
        <f t="shared" si="15"/>
        <v>0</v>
      </c>
    </row>
    <row r="19" spans="1:32" x14ac:dyDescent="0.3">
      <c r="A19" s="2" t="s">
        <v>29</v>
      </c>
      <c r="B19" s="4">
        <v>93</v>
      </c>
      <c r="S19">
        <f>SUM(S3:S18)</f>
        <v>33</v>
      </c>
      <c r="T19">
        <f t="shared" ref="T19:AD19" si="16">SUM(T3:T18)</f>
        <v>2</v>
      </c>
      <c r="U19">
        <f t="shared" si="16"/>
        <v>5</v>
      </c>
      <c r="V19">
        <f t="shared" si="16"/>
        <v>3</v>
      </c>
      <c r="W19">
        <f t="shared" si="16"/>
        <v>17</v>
      </c>
      <c r="X19">
        <f t="shared" si="16"/>
        <v>17</v>
      </c>
      <c r="Y19">
        <f t="shared" si="16"/>
        <v>5</v>
      </c>
      <c r="Z19">
        <f t="shared" si="16"/>
        <v>3</v>
      </c>
      <c r="AA19">
        <f t="shared" si="16"/>
        <v>2</v>
      </c>
      <c r="AB19">
        <f t="shared" si="16"/>
        <v>2</v>
      </c>
      <c r="AC19">
        <f t="shared" si="16"/>
        <v>3</v>
      </c>
      <c r="AD19">
        <f t="shared" si="16"/>
        <v>1</v>
      </c>
    </row>
    <row r="21" spans="1:32" x14ac:dyDescent="0.3">
      <c r="S21" t="s">
        <v>72</v>
      </c>
    </row>
    <row r="22" spans="1:32" x14ac:dyDescent="0.3">
      <c r="S2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E3" sqref="E3"/>
    </sheetView>
  </sheetViews>
  <sheetFormatPr defaultRowHeight="14" x14ac:dyDescent="0.3"/>
  <cols>
    <col min="1" max="1" width="12.59765625" bestFit="1" customWidth="1"/>
    <col min="2" max="2" width="10.8984375" customWidth="1"/>
    <col min="3" max="4" width="12.5" customWidth="1"/>
  </cols>
  <sheetData>
    <row r="1" spans="1:9" x14ac:dyDescent="0.3">
      <c r="A1" t="s">
        <v>56</v>
      </c>
      <c r="B1">
        <v>128</v>
      </c>
      <c r="D1" t="s">
        <v>68</v>
      </c>
    </row>
    <row r="2" spans="1:9" x14ac:dyDescent="0.3">
      <c r="A2" t="s">
        <v>57</v>
      </c>
      <c r="B2">
        <v>31.6</v>
      </c>
      <c r="D2" t="s">
        <v>69</v>
      </c>
    </row>
    <row r="3" spans="1:9" x14ac:dyDescent="0.3">
      <c r="D3" t="s">
        <v>70</v>
      </c>
    </row>
    <row r="4" spans="1:9" x14ac:dyDescent="0.3">
      <c r="A4" t="s">
        <v>64</v>
      </c>
    </row>
    <row r="5" spans="1:9" x14ac:dyDescent="0.3">
      <c r="A5" s="1" t="s">
        <v>28</v>
      </c>
      <c r="B5" t="s">
        <v>55</v>
      </c>
      <c r="C5" t="s">
        <v>54</v>
      </c>
      <c r="D5" t="s">
        <v>60</v>
      </c>
      <c r="E5" t="s">
        <v>58</v>
      </c>
      <c r="F5" t="s">
        <v>59</v>
      </c>
      <c r="G5" t="s">
        <v>61</v>
      </c>
      <c r="H5" t="s">
        <v>62</v>
      </c>
      <c r="I5" t="s">
        <v>63</v>
      </c>
    </row>
    <row r="6" spans="1:9" x14ac:dyDescent="0.3">
      <c r="A6" s="2">
        <v>4</v>
      </c>
      <c r="B6" s="4">
        <v>2</v>
      </c>
      <c r="C6" s="4">
        <v>606.21080130452674</v>
      </c>
      <c r="D6" s="4">
        <f>C6/1000</f>
        <v>0.60621080130452676</v>
      </c>
      <c r="E6">
        <f>(B6/$B$17)*$B$1</f>
        <v>4.2666666666666666</v>
      </c>
      <c r="F6">
        <f>E6*D6</f>
        <v>2.5864994188993142</v>
      </c>
    </row>
    <row r="7" spans="1:9" x14ac:dyDescent="0.3">
      <c r="A7" s="2">
        <v>5</v>
      </c>
      <c r="B7" s="4">
        <v>5</v>
      </c>
      <c r="C7" s="4">
        <v>844.58162583714125</v>
      </c>
      <c r="D7" s="4">
        <f t="shared" ref="D7:D16" si="0">C7/1000</f>
        <v>0.84458162583714125</v>
      </c>
      <c r="E7">
        <f t="shared" ref="E7:E16" si="1">(B7/$B$17)*$B$1</f>
        <v>10.666666666666666</v>
      </c>
      <c r="F7">
        <f t="shared" ref="F7:F16" si="2">E7*D7</f>
        <v>9.0088706755961727</v>
      </c>
      <c r="G7">
        <f>AVERAGE(F6:F7)/(A7-A6)</f>
        <v>5.797685047247743</v>
      </c>
      <c r="H7">
        <f>LN(D7)-LN(D6)</f>
        <v>0.33161360487432912</v>
      </c>
      <c r="I7">
        <f>G7*H7</f>
        <v>1.9225912384438193</v>
      </c>
    </row>
    <row r="8" spans="1:9" x14ac:dyDescent="0.3">
      <c r="A8" s="2">
        <v>6</v>
      </c>
      <c r="B8" s="4">
        <v>3</v>
      </c>
      <c r="C8" s="4">
        <v>1088.8171521781305</v>
      </c>
      <c r="D8" s="4">
        <f t="shared" si="0"/>
        <v>1.0888171521781305</v>
      </c>
      <c r="E8">
        <f t="shared" si="1"/>
        <v>6.4</v>
      </c>
      <c r="F8">
        <f t="shared" si="2"/>
        <v>6.9684297739400352</v>
      </c>
      <c r="G8">
        <f t="shared" ref="G8:G16" si="3">AVERAGE(F7:F8)/(A8-A7)</f>
        <v>7.9886502247681044</v>
      </c>
      <c r="H8">
        <f t="shared" ref="H8:H16" si="4">LN(D8)-LN(D7)</f>
        <v>0.25400581710587206</v>
      </c>
      <c r="I8">
        <f t="shared" ref="I8:I16" si="5">G8*H8</f>
        <v>2.029163627915231</v>
      </c>
    </row>
    <row r="9" spans="1:9" x14ac:dyDescent="0.3">
      <c r="A9" s="2">
        <v>7</v>
      </c>
      <c r="B9" s="4">
        <v>17</v>
      </c>
      <c r="C9" s="4">
        <v>1164.9399705543517</v>
      </c>
      <c r="D9" s="4">
        <f t="shared" si="0"/>
        <v>1.1649399705543517</v>
      </c>
      <c r="E9">
        <f t="shared" si="1"/>
        <v>36.266666666666666</v>
      </c>
      <c r="F9">
        <f t="shared" si="2"/>
        <v>42.248489598771158</v>
      </c>
      <c r="G9">
        <f t="shared" si="3"/>
        <v>24.608459686355598</v>
      </c>
      <c r="H9">
        <f t="shared" si="4"/>
        <v>6.7577632751579395E-2</v>
      </c>
      <c r="I9">
        <f t="shared" si="5"/>
        <v>1.6629814512665853</v>
      </c>
    </row>
    <row r="10" spans="1:9" x14ac:dyDescent="0.3">
      <c r="A10" s="2">
        <v>8</v>
      </c>
      <c r="B10" s="4">
        <v>17</v>
      </c>
      <c r="C10" s="4">
        <v>1214.0679831803884</v>
      </c>
      <c r="D10" s="4">
        <f t="shared" si="0"/>
        <v>1.2140679831803884</v>
      </c>
      <c r="E10">
        <f t="shared" si="1"/>
        <v>36.266666666666666</v>
      </c>
      <c r="F10">
        <f t="shared" si="2"/>
        <v>44.030198856675419</v>
      </c>
      <c r="G10">
        <f t="shared" si="3"/>
        <v>43.139344227723285</v>
      </c>
      <c r="H10">
        <f t="shared" si="4"/>
        <v>4.1307132125346396E-2</v>
      </c>
      <c r="I10">
        <f t="shared" si="5"/>
        <v>1.7819625918153652</v>
      </c>
    </row>
    <row r="11" spans="1:9" x14ac:dyDescent="0.3">
      <c r="A11" s="2">
        <v>9</v>
      </c>
      <c r="B11" s="4">
        <v>5</v>
      </c>
      <c r="C11" s="4">
        <v>1147.4631409157412</v>
      </c>
      <c r="D11" s="4">
        <f t="shared" si="0"/>
        <v>1.1474631409157412</v>
      </c>
      <c r="E11">
        <f t="shared" si="1"/>
        <v>10.666666666666666</v>
      </c>
      <c r="F11">
        <f t="shared" si="2"/>
        <v>12.239606836434572</v>
      </c>
      <c r="G11">
        <f t="shared" si="3"/>
        <v>28.134902846554994</v>
      </c>
      <c r="H11">
        <f t="shared" si="4"/>
        <v>-5.6423149163929376E-2</v>
      </c>
      <c r="I11">
        <f t="shared" si="5"/>
        <v>-1.5874598200238337</v>
      </c>
    </row>
    <row r="12" spans="1:9" x14ac:dyDescent="0.3">
      <c r="A12" s="2">
        <v>10</v>
      </c>
      <c r="B12" s="4">
        <v>3</v>
      </c>
      <c r="C12" s="4">
        <v>1227.9906341867725</v>
      </c>
      <c r="D12" s="4">
        <f t="shared" si="0"/>
        <v>1.2279906341867726</v>
      </c>
      <c r="E12">
        <f t="shared" si="1"/>
        <v>6.4</v>
      </c>
      <c r="F12">
        <f t="shared" si="2"/>
        <v>7.8591400587953446</v>
      </c>
      <c r="G12">
        <f t="shared" si="3"/>
        <v>10.049373447614958</v>
      </c>
      <c r="H12">
        <f t="shared" si="4"/>
        <v>6.7825661581789792E-2</v>
      </c>
      <c r="I12">
        <f t="shared" si="5"/>
        <v>0.68160540256695623</v>
      </c>
    </row>
    <row r="13" spans="1:9" x14ac:dyDescent="0.3">
      <c r="A13" s="2">
        <v>12</v>
      </c>
      <c r="B13" s="4">
        <v>2</v>
      </c>
      <c r="C13" s="4">
        <v>1377.8284915074018</v>
      </c>
      <c r="D13" s="4">
        <f t="shared" si="0"/>
        <v>1.3778284915074019</v>
      </c>
      <c r="E13">
        <f t="shared" si="1"/>
        <v>4.2666666666666666</v>
      </c>
      <c r="F13">
        <f t="shared" si="2"/>
        <v>5.8787348970982478</v>
      </c>
      <c r="G13">
        <f t="shared" si="3"/>
        <v>3.4344687389733979</v>
      </c>
      <c r="H13">
        <f t="shared" si="4"/>
        <v>0.11512950013737741</v>
      </c>
      <c r="I13">
        <f t="shared" si="5"/>
        <v>0.39540866915545625</v>
      </c>
    </row>
    <row r="14" spans="1:9" x14ac:dyDescent="0.3">
      <c r="A14" s="2">
        <v>13</v>
      </c>
      <c r="B14" s="4">
        <v>2</v>
      </c>
      <c r="C14" s="4">
        <v>1496.5877310294418</v>
      </c>
      <c r="D14" s="4">
        <f t="shared" si="0"/>
        <v>1.4965877310294418</v>
      </c>
      <c r="E14">
        <f t="shared" si="1"/>
        <v>4.2666666666666666</v>
      </c>
      <c r="F14">
        <f t="shared" si="2"/>
        <v>6.3854409857256185</v>
      </c>
      <c r="G14">
        <f t="shared" si="3"/>
        <v>6.1320879414119336</v>
      </c>
      <c r="H14">
        <f t="shared" si="4"/>
        <v>8.2678967785408342E-2</v>
      </c>
      <c r="I14">
        <f t="shared" si="5"/>
        <v>0.50699470136528824</v>
      </c>
    </row>
    <row r="15" spans="1:9" x14ac:dyDescent="0.3">
      <c r="A15" s="2">
        <v>14</v>
      </c>
      <c r="B15" s="4">
        <v>3</v>
      </c>
      <c r="C15" s="4">
        <v>2260.4324400538821</v>
      </c>
      <c r="D15" s="4">
        <f t="shared" si="0"/>
        <v>2.260432440053882</v>
      </c>
      <c r="E15">
        <f t="shared" si="1"/>
        <v>6.4</v>
      </c>
      <c r="F15">
        <f t="shared" si="2"/>
        <v>14.466767616344846</v>
      </c>
      <c r="G15">
        <f t="shared" si="3"/>
        <v>10.426104301035233</v>
      </c>
      <c r="H15">
        <f t="shared" si="4"/>
        <v>0.41236846940171396</v>
      </c>
      <c r="I15">
        <f t="shared" si="5"/>
        <v>4.2993966724405253</v>
      </c>
    </row>
    <row r="16" spans="1:9" x14ac:dyDescent="0.3">
      <c r="A16" s="2">
        <v>17</v>
      </c>
      <c r="B16" s="4">
        <v>1</v>
      </c>
      <c r="C16" s="4">
        <v>2798.2479775000093</v>
      </c>
      <c r="D16" s="4">
        <f t="shared" si="0"/>
        <v>2.7982479775000093</v>
      </c>
      <c r="E16">
        <f t="shared" si="1"/>
        <v>2.1333333333333333</v>
      </c>
      <c r="F16">
        <f t="shared" si="2"/>
        <v>5.9695956853333527</v>
      </c>
      <c r="G16">
        <f t="shared" si="3"/>
        <v>3.4060605502796997</v>
      </c>
      <c r="H16">
        <f t="shared" si="4"/>
        <v>0.21343735887719018</v>
      </c>
      <c r="I16">
        <f t="shared" si="5"/>
        <v>0.72698056802748812</v>
      </c>
    </row>
    <row r="17" spans="1:9" x14ac:dyDescent="0.3">
      <c r="A17" s="2" t="s">
        <v>29</v>
      </c>
      <c r="B17" s="4">
        <v>60</v>
      </c>
      <c r="C17" s="4">
        <v>1231.5763625282354</v>
      </c>
      <c r="D17" s="4"/>
      <c r="E17">
        <f>SUM(E6:E16)</f>
        <v>128.00000000000003</v>
      </c>
      <c r="F17">
        <f>SUM(F6:F16)</f>
        <v>157.64177440361408</v>
      </c>
      <c r="I17">
        <f>SUM(I6:I16)</f>
        <v>12.419625102972882</v>
      </c>
    </row>
    <row r="18" spans="1:9" x14ac:dyDescent="0.3">
      <c r="D18" s="4"/>
    </row>
    <row r="20" spans="1:9" x14ac:dyDescent="0.3">
      <c r="A20" t="s">
        <v>65</v>
      </c>
    </row>
    <row r="21" spans="1:9" x14ac:dyDescent="0.3">
      <c r="A21" t="s">
        <v>17</v>
      </c>
      <c r="B21" t="s">
        <v>66</v>
      </c>
      <c r="D21" t="s">
        <v>60</v>
      </c>
      <c r="E21" t="s">
        <v>58</v>
      </c>
      <c r="F21" t="s">
        <v>59</v>
      </c>
      <c r="G21" t="s">
        <v>61</v>
      </c>
      <c r="H21" t="s">
        <v>62</v>
      </c>
      <c r="I21" t="s">
        <v>63</v>
      </c>
    </row>
    <row r="22" spans="1:9" x14ac:dyDescent="0.3">
      <c r="A22">
        <v>4</v>
      </c>
      <c r="B22">
        <v>2</v>
      </c>
      <c r="D22">
        <v>0.60621080130452998</v>
      </c>
      <c r="E22">
        <v>4.2666666666666702</v>
      </c>
      <c r="F22">
        <v>2.5864994188993302</v>
      </c>
      <c r="G22" t="s">
        <v>23</v>
      </c>
      <c r="H22" t="s">
        <v>23</v>
      </c>
      <c r="I22" t="s">
        <v>23</v>
      </c>
    </row>
    <row r="23" spans="1:9" x14ac:dyDescent="0.3">
      <c r="A23">
        <v>5</v>
      </c>
      <c r="B23">
        <v>5</v>
      </c>
      <c r="D23">
        <v>0.84458162583714602</v>
      </c>
      <c r="E23">
        <v>10.6666666666667</v>
      </c>
      <c r="F23">
        <v>9.0088706755962296</v>
      </c>
      <c r="G23">
        <v>5.7976850472477803</v>
      </c>
      <c r="H23">
        <v>0.33161360487433</v>
      </c>
      <c r="I23">
        <v>1.9225912384438399</v>
      </c>
    </row>
    <row r="24" spans="1:9" x14ac:dyDescent="0.3">
      <c r="A24">
        <v>6</v>
      </c>
      <c r="B24">
        <v>3</v>
      </c>
      <c r="D24">
        <v>1.08881715217814</v>
      </c>
      <c r="E24">
        <v>6.4</v>
      </c>
      <c r="F24">
        <v>6.9684297739400796</v>
      </c>
      <c r="G24">
        <v>7.9886502247681497</v>
      </c>
      <c r="H24">
        <v>0.254005817105872</v>
      </c>
      <c r="I24">
        <v>2.0291636279152399</v>
      </c>
    </row>
    <row r="25" spans="1:9" x14ac:dyDescent="0.3">
      <c r="A25">
        <v>7</v>
      </c>
      <c r="B25">
        <v>17</v>
      </c>
      <c r="D25">
        <v>1.1649399705543599</v>
      </c>
      <c r="E25">
        <v>36.266666666666701</v>
      </c>
      <c r="F25">
        <v>42.2484895987714</v>
      </c>
      <c r="G25">
        <v>24.608459686355701</v>
      </c>
      <c r="H25">
        <v>6.7577632751579797E-2</v>
      </c>
      <c r="I25">
        <v>1.6629814512665999</v>
      </c>
    </row>
    <row r="26" spans="1:9" x14ac:dyDescent="0.3">
      <c r="A26">
        <v>8</v>
      </c>
      <c r="B26">
        <v>17</v>
      </c>
      <c r="D26">
        <v>1.2140679831804</v>
      </c>
      <c r="E26">
        <v>36.266666666666701</v>
      </c>
      <c r="F26">
        <v>44.030198856675703</v>
      </c>
      <c r="G26">
        <v>43.139344227723498</v>
      </c>
      <c r="H26">
        <v>4.1307132125346098E-2</v>
      </c>
      <c r="I26">
        <v>1.7819625918153701</v>
      </c>
    </row>
    <row r="27" spans="1:9" x14ac:dyDescent="0.3">
      <c r="A27">
        <v>9</v>
      </c>
      <c r="B27">
        <v>5</v>
      </c>
      <c r="D27">
        <v>1.1474631409157501</v>
      </c>
      <c r="E27">
        <v>10.6666666666667</v>
      </c>
      <c r="F27">
        <v>12.2396068364346</v>
      </c>
      <c r="G27">
        <v>28.1349028465552</v>
      </c>
      <c r="H27">
        <v>-5.6423149163929397E-2</v>
      </c>
      <c r="I27">
        <v>-1.5874598200238399</v>
      </c>
    </row>
    <row r="28" spans="1:9" x14ac:dyDescent="0.3">
      <c r="A28">
        <v>10</v>
      </c>
      <c r="B28">
        <v>3</v>
      </c>
      <c r="D28">
        <v>1.2279906341867799</v>
      </c>
      <c r="E28">
        <v>6.4</v>
      </c>
      <c r="F28">
        <v>7.8591400587953801</v>
      </c>
      <c r="G28">
        <v>10.049373447615</v>
      </c>
      <c r="H28">
        <v>6.7825661581789001E-2</v>
      </c>
      <c r="I28">
        <v>0.68160540256695301</v>
      </c>
    </row>
    <row r="29" spans="1:9" x14ac:dyDescent="0.3">
      <c r="A29">
        <v>12</v>
      </c>
      <c r="B29">
        <v>2</v>
      </c>
      <c r="D29">
        <v>1.3778284915074099</v>
      </c>
      <c r="E29">
        <v>4.2666666666666702</v>
      </c>
      <c r="F29">
        <v>5.8787348970982798</v>
      </c>
      <c r="G29">
        <v>3.4344687389734201</v>
      </c>
      <c r="H29">
        <v>0.11512950013737799</v>
      </c>
      <c r="I29">
        <v>0.39540866915546002</v>
      </c>
    </row>
    <row r="30" spans="1:9" x14ac:dyDescent="0.3">
      <c r="A30">
        <v>13</v>
      </c>
      <c r="B30">
        <v>2</v>
      </c>
      <c r="D30">
        <v>1.49658773102945</v>
      </c>
      <c r="E30">
        <v>4.2666666666666702</v>
      </c>
      <c r="F30">
        <v>6.3854409857256602</v>
      </c>
      <c r="G30">
        <v>6.13208794141197</v>
      </c>
      <c r="H30">
        <v>8.2678967785409896E-2</v>
      </c>
      <c r="I30">
        <v>0.506994701365301</v>
      </c>
    </row>
    <row r="31" spans="1:9" x14ac:dyDescent="0.3">
      <c r="A31">
        <v>14</v>
      </c>
      <c r="B31">
        <v>3</v>
      </c>
      <c r="D31">
        <v>2.2604324400539002</v>
      </c>
      <c r="E31">
        <v>6.4</v>
      </c>
      <c r="F31">
        <v>14.466767616345001</v>
      </c>
      <c r="G31">
        <v>10.4261043010353</v>
      </c>
      <c r="H31">
        <v>0.41236846940171401</v>
      </c>
      <c r="I31">
        <v>4.2993966724405599</v>
      </c>
    </row>
    <row r="32" spans="1:9" x14ac:dyDescent="0.3">
      <c r="A32">
        <v>17</v>
      </c>
      <c r="B32">
        <v>1</v>
      </c>
      <c r="D32">
        <v>2.7982479775000302</v>
      </c>
      <c r="E32">
        <v>2.1333333333333302</v>
      </c>
      <c r="F32">
        <v>5.9695956853333998</v>
      </c>
      <c r="G32">
        <v>3.4060605502797201</v>
      </c>
      <c r="H32">
        <v>0.21343735887719001</v>
      </c>
      <c r="I32">
        <v>0.726980568027494</v>
      </c>
    </row>
    <row r="33" spans="1:9" x14ac:dyDescent="0.3">
      <c r="E33">
        <f>SUM(E22:E32)</f>
        <v>128.00000000000014</v>
      </c>
      <c r="F33">
        <f>SUM(F22:F32)</f>
        <v>157.64177440361507</v>
      </c>
      <c r="I33">
        <f>SUM(I22:I32)</f>
        <v>12.419625102972978</v>
      </c>
    </row>
    <row r="36" spans="1:9" x14ac:dyDescent="0.3">
      <c r="A36" t="s">
        <v>67</v>
      </c>
    </row>
    <row r="37" spans="1:9" x14ac:dyDescent="0.3">
      <c r="A37" t="s">
        <v>17</v>
      </c>
      <c r="B37" t="s">
        <v>66</v>
      </c>
      <c r="D37" t="s">
        <v>60</v>
      </c>
      <c r="E37" t="s">
        <v>58</v>
      </c>
      <c r="F37" t="s">
        <v>59</v>
      </c>
      <c r="G37" t="s">
        <v>61</v>
      </c>
      <c r="H37" t="s">
        <v>62</v>
      </c>
      <c r="I37" t="s">
        <v>63</v>
      </c>
    </row>
    <row r="38" spans="1:9" x14ac:dyDescent="0.3">
      <c r="A38">
        <f>A6-A22</f>
        <v>0</v>
      </c>
      <c r="B38">
        <f>B6-B22</f>
        <v>0</v>
      </c>
      <c r="D38" s="6">
        <f>D6-D22</f>
        <v>-3.219646771412954E-15</v>
      </c>
      <c r="E38" s="6">
        <f>E6-E22</f>
        <v>0</v>
      </c>
      <c r="F38" s="6">
        <f>F6-F22</f>
        <v>-1.5987211554602254E-14</v>
      </c>
      <c r="G38" s="6"/>
      <c r="H38" s="6"/>
      <c r="I38" s="6"/>
    </row>
    <row r="39" spans="1:9" x14ac:dyDescent="0.3">
      <c r="A39">
        <f t="shared" ref="A39:B48" si="6">A7-A23</f>
        <v>0</v>
      </c>
      <c r="B39">
        <f t="shared" si="6"/>
        <v>0</v>
      </c>
      <c r="D39" s="6">
        <f t="shared" ref="D39:F39" si="7">D7-D23</f>
        <v>-4.7739590058881731E-15</v>
      </c>
      <c r="E39" s="6">
        <f t="shared" si="7"/>
        <v>-3.3750779948604759E-14</v>
      </c>
      <c r="F39" s="6">
        <f t="shared" si="7"/>
        <v>-5.6843418860808015E-14</v>
      </c>
      <c r="G39" s="6">
        <f t="shared" ref="G39:I39" si="8">G7-G23</f>
        <v>-3.730349362740526E-14</v>
      </c>
      <c r="H39" s="6">
        <f t="shared" si="8"/>
        <v>-8.8817841970012523E-16</v>
      </c>
      <c r="I39" s="6">
        <f t="shared" si="8"/>
        <v>-2.0650148258027912E-14</v>
      </c>
    </row>
    <row r="40" spans="1:9" x14ac:dyDescent="0.3">
      <c r="A40">
        <f t="shared" si="6"/>
        <v>0</v>
      </c>
      <c r="B40">
        <f t="shared" si="6"/>
        <v>0</v>
      </c>
      <c r="D40" s="6">
        <f t="shared" ref="D40:F40" si="9">D8-D24</f>
        <v>-9.5479180117763462E-15</v>
      </c>
      <c r="E40" s="6">
        <f t="shared" si="9"/>
        <v>0</v>
      </c>
      <c r="F40" s="6">
        <f t="shared" si="9"/>
        <v>-4.4408920985006262E-14</v>
      </c>
      <c r="G40" s="6">
        <f t="shared" ref="G40:I40" si="10">G8-G24</f>
        <v>-4.5297099404706387E-14</v>
      </c>
      <c r="H40" s="6">
        <f t="shared" si="10"/>
        <v>0</v>
      </c>
      <c r="I40" s="6">
        <f t="shared" si="10"/>
        <v>-8.8817841970012523E-15</v>
      </c>
    </row>
    <row r="41" spans="1:9" x14ac:dyDescent="0.3">
      <c r="A41">
        <f t="shared" si="6"/>
        <v>0</v>
      </c>
      <c r="B41">
        <f t="shared" si="6"/>
        <v>0</v>
      </c>
      <c r="D41" s="6">
        <f t="shared" ref="D41:F41" si="11">D9-D25</f>
        <v>-8.2156503822261584E-15</v>
      </c>
      <c r="E41" s="6">
        <f t="shared" si="11"/>
        <v>0</v>
      </c>
      <c r="F41" s="6">
        <f t="shared" si="11"/>
        <v>-2.4158453015843406E-13</v>
      </c>
      <c r="G41" s="6">
        <f t="shared" ref="G41:I41" si="12">G9-G25</f>
        <v>-1.0302869668521453E-13</v>
      </c>
      <c r="H41" s="6">
        <f t="shared" si="12"/>
        <v>-4.0245584642661925E-16</v>
      </c>
      <c r="I41" s="6">
        <f t="shared" si="12"/>
        <v>-1.4654943925052066E-14</v>
      </c>
    </row>
    <row r="42" spans="1:9" x14ac:dyDescent="0.3">
      <c r="A42">
        <f t="shared" si="6"/>
        <v>0</v>
      </c>
      <c r="B42">
        <f t="shared" si="6"/>
        <v>0</v>
      </c>
      <c r="D42" s="6">
        <f t="shared" ref="D42:F42" si="13">D10-D26</f>
        <v>-1.1546319456101628E-14</v>
      </c>
      <c r="E42" s="6">
        <f t="shared" si="13"/>
        <v>0</v>
      </c>
      <c r="F42" s="6">
        <f t="shared" si="13"/>
        <v>-2.8421709430404007E-13</v>
      </c>
      <c r="G42" s="6">
        <f t="shared" ref="G42:I42" si="14">G10-G26</f>
        <v>-2.1316282072803006E-13</v>
      </c>
      <c r="H42" s="6">
        <f t="shared" si="14"/>
        <v>2.9837243786801082E-16</v>
      </c>
      <c r="I42" s="6">
        <f t="shared" si="14"/>
        <v>-4.8849813083506888E-15</v>
      </c>
    </row>
    <row r="43" spans="1:9" x14ac:dyDescent="0.3">
      <c r="A43">
        <f t="shared" si="6"/>
        <v>0</v>
      </c>
      <c r="B43">
        <f t="shared" si="6"/>
        <v>0</v>
      </c>
      <c r="D43" s="6">
        <f t="shared" ref="D43:F43" si="15">D11-D27</f>
        <v>-8.8817841970012523E-15</v>
      </c>
      <c r="E43" s="6">
        <f t="shared" si="15"/>
        <v>-3.3750779948604759E-14</v>
      </c>
      <c r="F43" s="6">
        <f t="shared" si="15"/>
        <v>-2.8421709430404007E-14</v>
      </c>
      <c r="G43" s="6">
        <f t="shared" ref="G43:I43" si="16">G11-G27</f>
        <v>-2.0605739337042905E-13</v>
      </c>
      <c r="H43" s="6">
        <f t="shared" si="16"/>
        <v>0</v>
      </c>
      <c r="I43" s="6">
        <f t="shared" si="16"/>
        <v>6.2172489379008766E-15</v>
      </c>
    </row>
    <row r="44" spans="1:9" x14ac:dyDescent="0.3">
      <c r="A44">
        <f t="shared" si="6"/>
        <v>0</v>
      </c>
      <c r="B44">
        <f t="shared" si="6"/>
        <v>0</v>
      </c>
      <c r="D44" s="6">
        <f t="shared" ref="D44:F44" si="17">D12-D28</f>
        <v>-7.3274719625260332E-15</v>
      </c>
      <c r="E44" s="6">
        <f t="shared" si="17"/>
        <v>0</v>
      </c>
      <c r="F44" s="6">
        <f t="shared" si="17"/>
        <v>-3.5527136788005009E-14</v>
      </c>
      <c r="G44" s="6">
        <f t="shared" ref="G44:I44" si="18">G12-G28</f>
        <v>-4.2632564145606011E-14</v>
      </c>
      <c r="H44" s="6">
        <f t="shared" si="18"/>
        <v>7.9103390504542404E-16</v>
      </c>
      <c r="I44" s="6">
        <f t="shared" si="18"/>
        <v>3.219646771412954E-15</v>
      </c>
    </row>
    <row r="45" spans="1:9" x14ac:dyDescent="0.3">
      <c r="A45">
        <f t="shared" si="6"/>
        <v>0</v>
      </c>
      <c r="B45">
        <f t="shared" si="6"/>
        <v>0</v>
      </c>
      <c r="D45" s="6">
        <f t="shared" ref="D45:F45" si="19">D13-D29</f>
        <v>-7.9936057773011271E-15</v>
      </c>
      <c r="E45" s="6">
        <f t="shared" si="19"/>
        <v>0</v>
      </c>
      <c r="F45" s="6">
        <f t="shared" si="19"/>
        <v>-3.1974423109204508E-14</v>
      </c>
      <c r="G45" s="6">
        <f t="shared" ref="G45:I45" si="20">G13-G29</f>
        <v>-2.2204460492503131E-14</v>
      </c>
      <c r="H45" s="6">
        <f t="shared" si="20"/>
        <v>-5.8286708792820718E-16</v>
      </c>
      <c r="I45" s="6">
        <f t="shared" si="20"/>
        <v>-3.7747582837255322E-15</v>
      </c>
    </row>
    <row r="46" spans="1:9" x14ac:dyDescent="0.3">
      <c r="A46">
        <f t="shared" si="6"/>
        <v>0</v>
      </c>
      <c r="B46">
        <f t="shared" si="6"/>
        <v>0</v>
      </c>
      <c r="D46" s="6">
        <f t="shared" ref="D46:F46" si="21">D14-D30</f>
        <v>-8.2156503822261584E-15</v>
      </c>
      <c r="E46" s="6">
        <f t="shared" si="21"/>
        <v>0</v>
      </c>
      <c r="F46" s="6">
        <f t="shared" si="21"/>
        <v>-4.1744385725905886E-14</v>
      </c>
      <c r="G46" s="6">
        <f t="shared" ref="G46:I46" si="22">G14-G30</f>
        <v>-3.6415315207705135E-14</v>
      </c>
      <c r="H46" s="6">
        <f t="shared" si="22"/>
        <v>-1.5543122344752192E-15</v>
      </c>
      <c r="I46" s="6">
        <f t="shared" si="22"/>
        <v>-1.27675647831893E-14</v>
      </c>
    </row>
    <row r="47" spans="1:9" x14ac:dyDescent="0.3">
      <c r="A47">
        <f t="shared" si="6"/>
        <v>0</v>
      </c>
      <c r="B47">
        <f t="shared" si="6"/>
        <v>0</v>
      </c>
      <c r="D47" s="6">
        <f t="shared" ref="D47:F47" si="23">D15-D31</f>
        <v>-1.8207657603852567E-14</v>
      </c>
      <c r="E47" s="6">
        <f t="shared" si="23"/>
        <v>0</v>
      </c>
      <c r="F47" s="6">
        <f t="shared" si="23"/>
        <v>-1.5454304502782179E-13</v>
      </c>
      <c r="G47" s="6">
        <f t="shared" ref="G47:I47" si="24">G15-G31</f>
        <v>-6.7501559897209518E-14</v>
      </c>
      <c r="H47" s="6">
        <f t="shared" si="24"/>
        <v>0</v>
      </c>
      <c r="I47" s="6">
        <f t="shared" si="24"/>
        <v>-3.4638958368304884E-14</v>
      </c>
    </row>
    <row r="48" spans="1:9" x14ac:dyDescent="0.3">
      <c r="A48">
        <f t="shared" si="6"/>
        <v>0</v>
      </c>
      <c r="B48">
        <f t="shared" si="6"/>
        <v>0</v>
      </c>
      <c r="D48" s="6">
        <f t="shared" ref="D48:F49" si="25">D16-D32</f>
        <v>-2.0872192862952943E-14</v>
      </c>
      <c r="E48" s="6">
        <f t="shared" si="25"/>
        <v>0</v>
      </c>
      <c r="F48" s="6">
        <f t="shared" si="25"/>
        <v>-4.7073456244106637E-14</v>
      </c>
      <c r="G48" s="6">
        <f t="shared" ref="G48:I49" si="26">G16-G32</f>
        <v>-2.042810365310288E-14</v>
      </c>
      <c r="H48" s="6">
        <f t="shared" si="26"/>
        <v>0</v>
      </c>
      <c r="I48" s="6">
        <f t="shared" si="26"/>
        <v>-5.8841820305133297E-15</v>
      </c>
    </row>
    <row r="49" spans="4:9" x14ac:dyDescent="0.3">
      <c r="D49" s="6"/>
      <c r="E49" s="6">
        <f t="shared" si="25"/>
        <v>0</v>
      </c>
      <c r="F49" s="6">
        <f t="shared" si="25"/>
        <v>-9.9475983006414026E-13</v>
      </c>
      <c r="G49" s="6"/>
      <c r="H49" s="6"/>
      <c r="I49" s="6">
        <f t="shared" si="26"/>
        <v>-9.5923269327613525E-14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len_age</vt:lpstr>
      <vt:lpstr>ALK</vt:lpstr>
      <vt:lpstr>len_wt</vt:lpstr>
      <vt:lpstr>fmdb</vt:lpstr>
      <vt:lpstr>Age Assignments</vt:lpstr>
      <vt:lpstr>Summary_Calcs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2017-08-07T13:02:41Z</dcterms:created>
  <dcterms:modified xsi:type="dcterms:W3CDTF">2017-08-07T15:00:00Z</dcterms:modified>
</cp:coreProperties>
</file>