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ASHLAND ICE CREEL\"/>
    </mc:Choice>
  </mc:AlternateContent>
  <xr:revisionPtr revIDLastSave="0" documentId="8_{DDFA08E0-6EC5-4704-AFB3-0E8A3084E62D}" xr6:coauthVersionLast="36" xr6:coauthVersionMax="36" xr10:uidLastSave="{00000000-0000-0000-0000-000000000000}"/>
  <bookViews>
    <workbookView xWindow="0" yWindow="0" windowWidth="21600" windowHeight="9525" activeTab="3" xr2:uid="{649B1F5F-93E1-4D75-AD5C-07AAF4CF2F8A}"/>
  </bookViews>
  <sheets>
    <sheet name="SHALLOW" sheetId="1" r:id="rId1"/>
    <sheet name="COOL" sheetId="2" r:id="rId2"/>
    <sheet name="TRIBAL" sheetId="3" r:id="rId3"/>
    <sheet name="&lt;60" sheetId="4" r:id="rId4"/>
    <sheet name="Sheet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9" i="4" l="1"/>
  <c r="AB19" i="4" l="1"/>
  <c r="AB57" i="4" s="1"/>
  <c r="C56" i="4"/>
  <c r="C54" i="4"/>
  <c r="C48" i="4"/>
  <c r="Z47" i="4"/>
  <c r="E46" i="4"/>
  <c r="I46" i="4" s="1"/>
  <c r="E44" i="4"/>
  <c r="I44" i="4" s="1"/>
  <c r="C39" i="4"/>
  <c r="Z38" i="4"/>
  <c r="E37" i="4"/>
  <c r="I37" i="4" s="1"/>
  <c r="E35" i="4"/>
  <c r="C30" i="4"/>
  <c r="E28" i="4"/>
  <c r="I28" i="4" s="1"/>
  <c r="E26" i="4"/>
  <c r="C20" i="4"/>
  <c r="E18" i="4"/>
  <c r="G18" i="4" s="1"/>
  <c r="AC19" i="4" s="1"/>
  <c r="AC57" i="4" s="1"/>
  <c r="E16" i="4"/>
  <c r="I16" i="4" s="1"/>
  <c r="C10" i="4"/>
  <c r="E8" i="4"/>
  <c r="I8" i="4" s="1"/>
  <c r="E6" i="4"/>
  <c r="G6" i="4" s="1"/>
  <c r="N7" i="4" s="1"/>
  <c r="G37" i="4" l="1"/>
  <c r="V38" i="4" s="1"/>
  <c r="D30" i="4"/>
  <c r="D20" i="4"/>
  <c r="I18" i="4"/>
  <c r="C58" i="4"/>
  <c r="G8" i="4"/>
  <c r="I6" i="4"/>
  <c r="E10" i="4"/>
  <c r="D10" i="4" s="1"/>
  <c r="D54" i="4"/>
  <c r="Y7" i="4"/>
  <c r="U7" i="4"/>
  <c r="M7" i="4"/>
  <c r="AB7" i="4"/>
  <c r="X7" i="4"/>
  <c r="T7" i="4"/>
  <c r="P7" i="4"/>
  <c r="L7" i="4"/>
  <c r="AA7" i="4"/>
  <c r="W7" i="4"/>
  <c r="S7" i="4"/>
  <c r="O7" i="4"/>
  <c r="K7" i="4"/>
  <c r="Z7" i="4"/>
  <c r="V7" i="4"/>
  <c r="R7" i="4"/>
  <c r="Y19" i="4"/>
  <c r="Y20" i="4" s="1"/>
  <c r="U19" i="4"/>
  <c r="Q19" i="4"/>
  <c r="M19" i="4"/>
  <c r="AD19" i="4"/>
  <c r="AD57" i="4" s="1"/>
  <c r="P19" i="4"/>
  <c r="X19" i="4"/>
  <c r="T19" i="4"/>
  <c r="L19" i="4"/>
  <c r="AA19" i="4"/>
  <c r="W19" i="4"/>
  <c r="W20" i="4" s="1"/>
  <c r="O19" i="4"/>
  <c r="K20" i="4"/>
  <c r="S19" i="4"/>
  <c r="Z19" i="4"/>
  <c r="V19" i="4"/>
  <c r="R19" i="4"/>
  <c r="N19" i="4"/>
  <c r="G26" i="4"/>
  <c r="R27" i="4" s="1"/>
  <c r="G16" i="4"/>
  <c r="Y38" i="4"/>
  <c r="U38" i="4"/>
  <c r="Q38" i="4"/>
  <c r="L38" i="4"/>
  <c r="X38" i="4"/>
  <c r="T38" i="4"/>
  <c r="O38" i="4"/>
  <c r="K38" i="4"/>
  <c r="AA38" i="4"/>
  <c r="W38" i="4"/>
  <c r="S38" i="4"/>
  <c r="N38" i="4"/>
  <c r="I26" i="4"/>
  <c r="I30" i="4" s="1"/>
  <c r="M38" i="4"/>
  <c r="I48" i="4"/>
  <c r="E56" i="4"/>
  <c r="G28" i="4"/>
  <c r="I35" i="4"/>
  <c r="I39" i="4" s="1"/>
  <c r="G35" i="4"/>
  <c r="R38" i="4"/>
  <c r="E39" i="4"/>
  <c r="E48" i="4"/>
  <c r="D48" i="4" s="1"/>
  <c r="G44" i="4"/>
  <c r="G46" i="4"/>
  <c r="K47" i="4" s="1"/>
  <c r="AC57" i="2"/>
  <c r="AB57" i="2"/>
  <c r="AC55" i="2"/>
  <c r="AC58" i="2" s="1"/>
  <c r="G10" i="4" l="1"/>
  <c r="G56" i="4"/>
  <c r="K9" i="4"/>
  <c r="K10" i="4" s="1"/>
  <c r="K11" i="4" s="1"/>
  <c r="AC17" i="4"/>
  <c r="AB17" i="4"/>
  <c r="AB20" i="4" s="1"/>
  <c r="AB55" i="4"/>
  <c r="AB10" i="4"/>
  <c r="G39" i="4"/>
  <c r="L40" i="4" s="1"/>
  <c r="V36" i="4"/>
  <c r="V39" i="4" s="1"/>
  <c r="V40" i="4" s="1"/>
  <c r="H48" i="4"/>
  <c r="Y9" i="4"/>
  <c r="Y10" i="4" s="1"/>
  <c r="Y11" i="4" s="1"/>
  <c r="H30" i="4"/>
  <c r="I54" i="4"/>
  <c r="H54" i="4" s="1"/>
  <c r="P9" i="4"/>
  <c r="S9" i="4"/>
  <c r="S10" i="4" s="1"/>
  <c r="S11" i="4" s="1"/>
  <c r="L9" i="4"/>
  <c r="L10" i="4" s="1"/>
  <c r="L11" i="4" s="1"/>
  <c r="T9" i="4"/>
  <c r="T10" i="4" s="1"/>
  <c r="T11" i="4" s="1"/>
  <c r="W9" i="4"/>
  <c r="W10" i="4" s="1"/>
  <c r="W11" i="4" s="1"/>
  <c r="AA9" i="4"/>
  <c r="AA10" i="4" s="1"/>
  <c r="AA11" i="4" s="1"/>
  <c r="Z9" i="4"/>
  <c r="Z10" i="4" s="1"/>
  <c r="Z11" i="4" s="1"/>
  <c r="AC56" i="4"/>
  <c r="X9" i="4"/>
  <c r="X10" i="4" s="1"/>
  <c r="X11" i="4" s="1"/>
  <c r="I20" i="4"/>
  <c r="H20" i="4" s="1"/>
  <c r="M17" i="4"/>
  <c r="O17" i="4"/>
  <c r="S17" i="4"/>
  <c r="S20" i="4" s="1"/>
  <c r="X17" i="4"/>
  <c r="L17" i="4"/>
  <c r="L20" i="4" s="1"/>
  <c r="P17" i="4"/>
  <c r="P20" i="4" s="1"/>
  <c r="T17" i="4"/>
  <c r="T55" i="4" s="1"/>
  <c r="Z17" i="4"/>
  <c r="Q17" i="4"/>
  <c r="U17" i="4"/>
  <c r="U20" i="4" s="1"/>
  <c r="AA17" i="4"/>
  <c r="AA20" i="4" s="1"/>
  <c r="N17" i="4"/>
  <c r="R17" i="4"/>
  <c r="V17" i="4"/>
  <c r="V20" i="4" s="1"/>
  <c r="AD17" i="4"/>
  <c r="O9" i="4"/>
  <c r="O10" i="4" s="1"/>
  <c r="O11" i="4" s="1"/>
  <c r="V9" i="4"/>
  <c r="V10" i="4" s="1"/>
  <c r="V11" i="4" s="1"/>
  <c r="U9" i="4"/>
  <c r="R9" i="4"/>
  <c r="R10" i="4" s="1"/>
  <c r="R11" i="4" s="1"/>
  <c r="M9" i="4"/>
  <c r="M10" i="4" s="1"/>
  <c r="M11" i="4" s="1"/>
  <c r="N9" i="4"/>
  <c r="N10" i="4" s="1"/>
  <c r="N11" i="4" s="1"/>
  <c r="Q9" i="4"/>
  <c r="Q57" i="4" s="1"/>
  <c r="H10" i="4"/>
  <c r="F10" i="4"/>
  <c r="AB56" i="4"/>
  <c r="E58" i="4"/>
  <c r="D58" i="4" s="1"/>
  <c r="D56" i="4"/>
  <c r="P10" i="4"/>
  <c r="P11" i="4" s="1"/>
  <c r="G48" i="4"/>
  <c r="Z45" i="4"/>
  <c r="Z48" i="4" s="1"/>
  <c r="V45" i="4"/>
  <c r="R45" i="4"/>
  <c r="N45" i="4"/>
  <c r="Y45" i="4"/>
  <c r="U45" i="4"/>
  <c r="Q45" i="4"/>
  <c r="M45" i="4"/>
  <c r="X45" i="4"/>
  <c r="T45" i="4"/>
  <c r="P45" i="4"/>
  <c r="P48" i="4" s="1"/>
  <c r="L45" i="4"/>
  <c r="AA45" i="4"/>
  <c r="K45" i="4"/>
  <c r="K48" i="4" s="1"/>
  <c r="W45" i="4"/>
  <c r="S45" i="4"/>
  <c r="O45" i="4"/>
  <c r="X36" i="4"/>
  <c r="X39" i="4" s="1"/>
  <c r="X40" i="4" s="1"/>
  <c r="S36" i="4"/>
  <c r="S39" i="4" s="1"/>
  <c r="S40" i="4" s="1"/>
  <c r="O36" i="4"/>
  <c r="O39" i="4" s="1"/>
  <c r="O40" i="4" s="1"/>
  <c r="K39" i="4"/>
  <c r="K40" i="4" s="1"/>
  <c r="AA36" i="4"/>
  <c r="AA39" i="4" s="1"/>
  <c r="AA40" i="4" s="1"/>
  <c r="W36" i="4"/>
  <c r="W39" i="4" s="1"/>
  <c r="W40" i="4" s="1"/>
  <c r="R36" i="4"/>
  <c r="R39" i="4" s="1"/>
  <c r="R40" i="4" s="1"/>
  <c r="N36" i="4"/>
  <c r="N39" i="4" s="1"/>
  <c r="N40" i="4" s="1"/>
  <c r="Z36" i="4"/>
  <c r="Z39" i="4" s="1"/>
  <c r="Z40" i="4" s="1"/>
  <c r="U36" i="4"/>
  <c r="U39" i="4" s="1"/>
  <c r="U40" i="4" s="1"/>
  <c r="Q36" i="4"/>
  <c r="Q39" i="4" s="1"/>
  <c r="Q40" i="4" s="1"/>
  <c r="M36" i="4"/>
  <c r="M39" i="4" s="1"/>
  <c r="M40" i="4" s="1"/>
  <c r="Y36" i="4"/>
  <c r="Y39" i="4" s="1"/>
  <c r="Y40" i="4" s="1"/>
  <c r="T36" i="4"/>
  <c r="T39" i="4" s="1"/>
  <c r="T40" i="4" s="1"/>
  <c r="P36" i="4"/>
  <c r="P39" i="4" s="1"/>
  <c r="P40" i="4" s="1"/>
  <c r="L36" i="4"/>
  <c r="Z20" i="4"/>
  <c r="G20" i="4"/>
  <c r="W21" i="4" s="1"/>
  <c r="X20" i="4"/>
  <c r="O20" i="4"/>
  <c r="M20" i="4"/>
  <c r="G54" i="4"/>
  <c r="X47" i="4"/>
  <c r="T47" i="4"/>
  <c r="O47" i="4"/>
  <c r="AA47" i="4"/>
  <c r="W47" i="4"/>
  <c r="S47" i="4"/>
  <c r="N47" i="4"/>
  <c r="V47" i="4"/>
  <c r="R47" i="4"/>
  <c r="M47" i="4"/>
  <c r="U47" i="4"/>
  <c r="Q47" i="4"/>
  <c r="L47" i="4"/>
  <c r="Y47" i="4"/>
  <c r="H39" i="4"/>
  <c r="G30" i="4"/>
  <c r="Y27" i="4"/>
  <c r="Y30" i="4" s="1"/>
  <c r="U27" i="4"/>
  <c r="O27" i="4"/>
  <c r="K27" i="4"/>
  <c r="X27" i="4"/>
  <c r="T27" i="4"/>
  <c r="N27" i="4"/>
  <c r="W27" i="4"/>
  <c r="Q27" i="4"/>
  <c r="M27" i="4"/>
  <c r="AA27" i="4"/>
  <c r="Z27" i="4"/>
  <c r="V27" i="4"/>
  <c r="P27" i="4"/>
  <c r="L27" i="4"/>
  <c r="U10" i="4"/>
  <c r="U11" i="4" s="1"/>
  <c r="D39" i="4"/>
  <c r="F39" i="4"/>
  <c r="X29" i="4"/>
  <c r="T29" i="4"/>
  <c r="P29" i="4"/>
  <c r="P57" i="4" s="1"/>
  <c r="AA29" i="4"/>
  <c r="W29" i="4"/>
  <c r="S29" i="4"/>
  <c r="S30" i="4" s="1"/>
  <c r="O29" i="4"/>
  <c r="K29" i="4"/>
  <c r="Z29" i="4"/>
  <c r="V29" i="4"/>
  <c r="R29" i="4"/>
  <c r="R30" i="4" s="1"/>
  <c r="N29" i="4"/>
  <c r="U29" i="4"/>
  <c r="Q29" i="4"/>
  <c r="M29" i="4"/>
  <c r="Y29" i="4"/>
  <c r="L29" i="4"/>
  <c r="H56" i="4"/>
  <c r="AB58" i="4"/>
  <c r="Y58" i="3"/>
  <c r="C56" i="3"/>
  <c r="C58" i="3" s="1"/>
  <c r="C54" i="3"/>
  <c r="C48" i="3"/>
  <c r="Z47" i="3"/>
  <c r="G46" i="3"/>
  <c r="W47" i="3" s="1"/>
  <c r="E46" i="3"/>
  <c r="I46" i="3" s="1"/>
  <c r="G44" i="3"/>
  <c r="U45" i="3" s="1"/>
  <c r="E44" i="3"/>
  <c r="E48" i="3" s="1"/>
  <c r="L40" i="3"/>
  <c r="C39" i="3"/>
  <c r="Z38" i="3"/>
  <c r="K38" i="3"/>
  <c r="G37" i="3"/>
  <c r="AA38" i="3" s="1"/>
  <c r="E37" i="3"/>
  <c r="I37" i="3" s="1"/>
  <c r="E35" i="3"/>
  <c r="G35" i="3" s="1"/>
  <c r="R36" i="3" s="1"/>
  <c r="C30" i="3"/>
  <c r="G28" i="3"/>
  <c r="Z29" i="3" s="1"/>
  <c r="E28" i="3"/>
  <c r="I28" i="3" s="1"/>
  <c r="G26" i="3"/>
  <c r="Y27" i="3" s="1"/>
  <c r="E26" i="3"/>
  <c r="E30" i="3" s="1"/>
  <c r="D30" i="3" s="1"/>
  <c r="C20" i="3"/>
  <c r="G18" i="3"/>
  <c r="X19" i="3" s="1"/>
  <c r="E18" i="3"/>
  <c r="I18" i="3" s="1"/>
  <c r="E16" i="3"/>
  <c r="G16" i="3" s="1"/>
  <c r="C10" i="3"/>
  <c r="E8" i="3"/>
  <c r="E56" i="3" s="1"/>
  <c r="D56" i="3" s="1"/>
  <c r="E6" i="3"/>
  <c r="O27" i="3" l="1"/>
  <c r="W29" i="3"/>
  <c r="O38" i="3"/>
  <c r="Q45" i="3"/>
  <c r="N48" i="4"/>
  <c r="S29" i="3"/>
  <c r="S30" i="3" s="1"/>
  <c r="K29" i="3"/>
  <c r="AA29" i="3"/>
  <c r="T38" i="3"/>
  <c r="AA30" i="4"/>
  <c r="Q10" i="4"/>
  <c r="Q11" i="4" s="1"/>
  <c r="AB21" i="4"/>
  <c r="O29" i="3"/>
  <c r="X38" i="3"/>
  <c r="D48" i="3"/>
  <c r="M30" i="4"/>
  <c r="Y57" i="4"/>
  <c r="K49" i="4"/>
  <c r="AB11" i="4"/>
  <c r="AC20" i="4"/>
  <c r="AC21" i="4" s="1"/>
  <c r="AC55" i="4"/>
  <c r="AC58" i="4" s="1"/>
  <c r="U48" i="4"/>
  <c r="U49" i="4" s="1"/>
  <c r="O57" i="4"/>
  <c r="X48" i="4"/>
  <c r="X49" i="4" s="1"/>
  <c r="Y48" i="4"/>
  <c r="Y49" i="4" s="1"/>
  <c r="X57" i="4"/>
  <c r="X56" i="4" s="1"/>
  <c r="Z49" i="4"/>
  <c r="I35" i="3"/>
  <c r="I39" i="3" s="1"/>
  <c r="E54" i="3"/>
  <c r="D54" i="3" s="1"/>
  <c r="K55" i="4"/>
  <c r="K57" i="4"/>
  <c r="K56" i="4" s="1"/>
  <c r="K30" i="4"/>
  <c r="K31" i="4" s="1"/>
  <c r="Z57" i="4"/>
  <c r="Z56" i="4" s="1"/>
  <c r="L30" i="4"/>
  <c r="L31" i="4" s="1"/>
  <c r="P56" i="4"/>
  <c r="Z30" i="4"/>
  <c r="Z31" i="4" s="1"/>
  <c r="W30" i="4"/>
  <c r="W31" i="4" s="1"/>
  <c r="L55" i="4"/>
  <c r="L54" i="4" s="1"/>
  <c r="I58" i="4"/>
  <c r="H58" i="4" s="1"/>
  <c r="M55" i="4"/>
  <c r="M54" i="4" s="1"/>
  <c r="S57" i="4"/>
  <c r="S56" i="4" s="1"/>
  <c r="L57" i="4"/>
  <c r="L56" i="4" s="1"/>
  <c r="U57" i="4"/>
  <c r="U56" i="4" s="1"/>
  <c r="W57" i="4"/>
  <c r="W56" i="4" s="1"/>
  <c r="AD56" i="4"/>
  <c r="T56" i="4"/>
  <c r="Y56" i="4"/>
  <c r="AA57" i="4"/>
  <c r="AA56" i="4" s="1"/>
  <c r="F56" i="4"/>
  <c r="V56" i="4"/>
  <c r="O56" i="4"/>
  <c r="Q56" i="4"/>
  <c r="R21" i="4"/>
  <c r="U21" i="4"/>
  <c r="R55" i="4"/>
  <c r="R54" i="4" s="1"/>
  <c r="Y21" i="4"/>
  <c r="S55" i="4"/>
  <c r="S54" i="4" s="1"/>
  <c r="T58" i="4"/>
  <c r="Q21" i="4"/>
  <c r="X21" i="4"/>
  <c r="P21" i="4"/>
  <c r="T21" i="4"/>
  <c r="M56" i="4"/>
  <c r="N57" i="4"/>
  <c r="N56" i="4" s="1"/>
  <c r="F54" i="4"/>
  <c r="G58" i="4"/>
  <c r="AB59" i="4" s="1"/>
  <c r="AC54" i="4"/>
  <c r="AD55" i="4"/>
  <c r="AD20" i="4"/>
  <c r="AD21" i="4" s="1"/>
  <c r="V48" i="4"/>
  <c r="V49" i="4" s="1"/>
  <c r="Y55" i="4"/>
  <c r="R31" i="4"/>
  <c r="U55" i="4"/>
  <c r="N30" i="4"/>
  <c r="N31" i="4" s="1"/>
  <c r="O48" i="4"/>
  <c r="O49" i="4" s="1"/>
  <c r="P55" i="4"/>
  <c r="AB54" i="4"/>
  <c r="S31" i="4"/>
  <c r="X55" i="4"/>
  <c r="K21" i="4"/>
  <c r="P30" i="4"/>
  <c r="P31" i="4" s="1"/>
  <c r="T30" i="4"/>
  <c r="T31" i="4" s="1"/>
  <c r="U30" i="4"/>
  <c r="U31" i="4" s="1"/>
  <c r="Q55" i="4"/>
  <c r="W55" i="4"/>
  <c r="R57" i="4"/>
  <c r="R56" i="4" s="1"/>
  <c r="AA21" i="4"/>
  <c r="V21" i="4"/>
  <c r="S21" i="4"/>
  <c r="Z21" i="4"/>
  <c r="S48" i="4"/>
  <c r="S49" i="4" s="1"/>
  <c r="L48" i="4"/>
  <c r="L49" i="4" s="1"/>
  <c r="N49" i="4"/>
  <c r="M49" i="4"/>
  <c r="F48" i="4"/>
  <c r="T49" i="4"/>
  <c r="AA31" i="4"/>
  <c r="F30" i="4"/>
  <c r="Y31" i="4"/>
  <c r="M31" i="4"/>
  <c r="Z55" i="4"/>
  <c r="V55" i="4"/>
  <c r="AA55" i="4"/>
  <c r="O30" i="4"/>
  <c r="O31" i="4" s="1"/>
  <c r="L21" i="4"/>
  <c r="F20" i="4"/>
  <c r="AA48" i="4"/>
  <c r="AA49" i="4" s="1"/>
  <c r="O55" i="4"/>
  <c r="V30" i="4"/>
  <c r="V31" i="4" s="1"/>
  <c r="Q30" i="4"/>
  <c r="Q31" i="4" s="1"/>
  <c r="X30" i="4"/>
  <c r="X31" i="4" s="1"/>
  <c r="M21" i="4"/>
  <c r="N20" i="4"/>
  <c r="N21" i="4" s="1"/>
  <c r="O21" i="4"/>
  <c r="W48" i="4"/>
  <c r="W49" i="4" s="1"/>
  <c r="P49" i="4"/>
  <c r="Q48" i="4"/>
  <c r="Q49" i="4" s="1"/>
  <c r="R48" i="4"/>
  <c r="R49" i="4" s="1"/>
  <c r="P17" i="3"/>
  <c r="X17" i="3"/>
  <c r="X20" i="3" s="1"/>
  <c r="S17" i="3"/>
  <c r="O17" i="3"/>
  <c r="K17" i="3"/>
  <c r="K20" i="3" s="1"/>
  <c r="AA17" i="3"/>
  <c r="V17" i="3"/>
  <c r="R17" i="3"/>
  <c r="R20" i="3" s="1"/>
  <c r="N17" i="3"/>
  <c r="G20" i="3"/>
  <c r="Z17" i="3"/>
  <c r="U17" i="3"/>
  <c r="Q17" i="3"/>
  <c r="M17" i="3"/>
  <c r="Y17" i="3"/>
  <c r="T17" i="3"/>
  <c r="L17" i="3"/>
  <c r="S19" i="3"/>
  <c r="AA19" i="3"/>
  <c r="O19" i="3"/>
  <c r="T19" i="3"/>
  <c r="Z27" i="3"/>
  <c r="Z30" i="3" s="1"/>
  <c r="V27" i="3"/>
  <c r="P27" i="3"/>
  <c r="L27" i="3"/>
  <c r="G30" i="3"/>
  <c r="X27" i="3"/>
  <c r="T27" i="3"/>
  <c r="N27" i="3"/>
  <c r="Q27" i="3"/>
  <c r="AA27" i="3"/>
  <c r="AA36" i="3"/>
  <c r="AA39" i="3" s="1"/>
  <c r="AA40" i="3" s="1"/>
  <c r="I6" i="3"/>
  <c r="I8" i="3"/>
  <c r="I56" i="3" s="1"/>
  <c r="H56" i="3" s="1"/>
  <c r="I16" i="3"/>
  <c r="I20" i="3" s="1"/>
  <c r="L19" i="3"/>
  <c r="P19" i="3"/>
  <c r="U19" i="3"/>
  <c r="Y19" i="3"/>
  <c r="K27" i="3"/>
  <c r="U27" i="3"/>
  <c r="N36" i="3"/>
  <c r="X45" i="3"/>
  <c r="T45" i="3"/>
  <c r="P45" i="3"/>
  <c r="P48" i="3" s="1"/>
  <c r="L45" i="3"/>
  <c r="L48" i="3" s="1"/>
  <c r="L49" i="3" s="1"/>
  <c r="AA45" i="3"/>
  <c r="W45" i="3"/>
  <c r="W48" i="3" s="1"/>
  <c r="S45" i="3"/>
  <c r="O45" i="3"/>
  <c r="K45" i="3"/>
  <c r="K48" i="3" s="1"/>
  <c r="G48" i="3"/>
  <c r="Z45" i="3"/>
  <c r="Z48" i="3" s="1"/>
  <c r="V45" i="3"/>
  <c r="R45" i="3"/>
  <c r="N45" i="3"/>
  <c r="Y45" i="3"/>
  <c r="S47" i="3"/>
  <c r="M19" i="3"/>
  <c r="Q19" i="3"/>
  <c r="V19" i="3"/>
  <c r="Z19" i="3"/>
  <c r="E20" i="3"/>
  <c r="D20" i="3" s="1"/>
  <c r="M27" i="3"/>
  <c r="W27" i="3"/>
  <c r="W30" i="3" s="1"/>
  <c r="S31" i="3"/>
  <c r="M45" i="3"/>
  <c r="N19" i="3"/>
  <c r="Z36" i="3"/>
  <c r="Z39" i="3" s="1"/>
  <c r="Z40" i="3" s="1"/>
  <c r="U36" i="3"/>
  <c r="Q36" i="3"/>
  <c r="M36" i="3"/>
  <c r="Y36" i="3"/>
  <c r="T36" i="3"/>
  <c r="T39" i="3" s="1"/>
  <c r="T40" i="3" s="1"/>
  <c r="P36" i="3"/>
  <c r="P39" i="3" s="1"/>
  <c r="P40" i="3" s="1"/>
  <c r="L36" i="3"/>
  <c r="X36" i="3"/>
  <c r="X39" i="3" s="1"/>
  <c r="X40" i="3" s="1"/>
  <c r="S36" i="3"/>
  <c r="S39" i="3" s="1"/>
  <c r="S40" i="3" s="1"/>
  <c r="O36" i="3"/>
  <c r="O39" i="3" s="1"/>
  <c r="O40" i="3" s="1"/>
  <c r="K36" i="3"/>
  <c r="K39" i="3" s="1"/>
  <c r="K40" i="3" s="1"/>
  <c r="W36" i="3"/>
  <c r="V47" i="3"/>
  <c r="R47" i="3"/>
  <c r="M47" i="3"/>
  <c r="Y47" i="3"/>
  <c r="U47" i="3"/>
  <c r="U48" i="3" s="1"/>
  <c r="U49" i="3" s="1"/>
  <c r="Q47" i="3"/>
  <c r="Q48" i="3" s="1"/>
  <c r="Q49" i="3" s="1"/>
  <c r="L47" i="3"/>
  <c r="X47" i="3"/>
  <c r="T47" i="3"/>
  <c r="O47" i="3"/>
  <c r="E58" i="3"/>
  <c r="D58" i="3" s="1"/>
  <c r="W19" i="3"/>
  <c r="W20" i="3" s="1"/>
  <c r="G6" i="3"/>
  <c r="G8" i="3"/>
  <c r="K9" i="3" s="1"/>
  <c r="K57" i="3" s="1"/>
  <c r="E10" i="3"/>
  <c r="D10" i="3" s="1"/>
  <c r="N47" i="3"/>
  <c r="AA47" i="3"/>
  <c r="I26" i="3"/>
  <c r="I30" i="3" s="1"/>
  <c r="H30" i="3" s="1"/>
  <c r="L29" i="3"/>
  <c r="P29" i="3"/>
  <c r="T29" i="3"/>
  <c r="X29" i="3"/>
  <c r="L38" i="3"/>
  <c r="Q38" i="3"/>
  <c r="U38" i="3"/>
  <c r="Y38" i="3"/>
  <c r="I44" i="3"/>
  <c r="I48" i="3" s="1"/>
  <c r="H48" i="3" s="1"/>
  <c r="M29" i="3"/>
  <c r="Q29" i="3"/>
  <c r="U29" i="3"/>
  <c r="Y29" i="3"/>
  <c r="M38" i="3"/>
  <c r="R38" i="3"/>
  <c r="R39" i="3" s="1"/>
  <c r="R40" i="3" s="1"/>
  <c r="V38" i="3"/>
  <c r="V39" i="3" s="1"/>
  <c r="V40" i="3" s="1"/>
  <c r="E39" i="3"/>
  <c r="N29" i="3"/>
  <c r="R29" i="3"/>
  <c r="R30" i="3" s="1"/>
  <c r="R31" i="3" s="1"/>
  <c r="V29" i="3"/>
  <c r="N38" i="3"/>
  <c r="S38" i="3"/>
  <c r="W38" i="3"/>
  <c r="C56" i="2"/>
  <c r="C54" i="2"/>
  <c r="C48" i="2"/>
  <c r="Z47" i="2"/>
  <c r="E46" i="2"/>
  <c r="G46" i="2" s="1"/>
  <c r="K47" i="2" s="1"/>
  <c r="E44" i="2"/>
  <c r="C39" i="2"/>
  <c r="Z38" i="2"/>
  <c r="E37" i="2"/>
  <c r="E35" i="2"/>
  <c r="G35" i="2" s="1"/>
  <c r="C30" i="2"/>
  <c r="E28" i="2"/>
  <c r="E26" i="2"/>
  <c r="G26" i="2" s="1"/>
  <c r="Q27" i="2" s="1"/>
  <c r="C20" i="2"/>
  <c r="E18" i="2"/>
  <c r="I18" i="2" s="1"/>
  <c r="E16" i="2"/>
  <c r="G16" i="2" s="1"/>
  <c r="C10" i="2"/>
  <c r="E8" i="2"/>
  <c r="E6" i="2"/>
  <c r="C56" i="1"/>
  <c r="C54" i="1"/>
  <c r="C48" i="1"/>
  <c r="Z47" i="1"/>
  <c r="E46" i="1"/>
  <c r="G46" i="1" s="1"/>
  <c r="O47" i="1" s="1"/>
  <c r="I44" i="1"/>
  <c r="E44" i="1"/>
  <c r="C39" i="1"/>
  <c r="Z38" i="1"/>
  <c r="E37" i="1"/>
  <c r="E35" i="1"/>
  <c r="G35" i="1" s="1"/>
  <c r="C30" i="1"/>
  <c r="E28" i="1"/>
  <c r="E26" i="1"/>
  <c r="I26" i="1" s="1"/>
  <c r="C20" i="1"/>
  <c r="I18" i="1"/>
  <c r="E18" i="1"/>
  <c r="G18" i="1" s="1"/>
  <c r="E16" i="1"/>
  <c r="G16" i="1" s="1"/>
  <c r="AB17" i="1" s="1"/>
  <c r="C10" i="1"/>
  <c r="E8" i="1"/>
  <c r="I8" i="1" s="1"/>
  <c r="E6" i="1"/>
  <c r="E10" i="1" s="1"/>
  <c r="D10" i="1" s="1"/>
  <c r="X19" i="1" l="1"/>
  <c r="AB19" i="1"/>
  <c r="AB57" i="1" s="1"/>
  <c r="AB56" i="1" s="1"/>
  <c r="AA19" i="1"/>
  <c r="R19" i="1"/>
  <c r="I6" i="1"/>
  <c r="S36" i="2"/>
  <c r="G39" i="2"/>
  <c r="L40" i="2" s="1"/>
  <c r="V36" i="2"/>
  <c r="U39" i="3"/>
  <c r="U40" i="3" s="1"/>
  <c r="S36" i="1"/>
  <c r="V36" i="1"/>
  <c r="I46" i="1"/>
  <c r="K36" i="2"/>
  <c r="W21" i="3"/>
  <c r="N30" i="3"/>
  <c r="Q20" i="3"/>
  <c r="Q21" i="3" s="1"/>
  <c r="K21" i="3"/>
  <c r="P20" i="3"/>
  <c r="P21" i="3" s="1"/>
  <c r="AB55" i="1"/>
  <c r="AB20" i="1"/>
  <c r="O48" i="3"/>
  <c r="O49" i="3" s="1"/>
  <c r="E48" i="1"/>
  <c r="D48" i="1" s="1"/>
  <c r="E10" i="2"/>
  <c r="D10" i="2" s="1"/>
  <c r="AA17" i="2"/>
  <c r="AD17" i="2"/>
  <c r="AD55" i="2" s="1"/>
  <c r="M39" i="3"/>
  <c r="M40" i="3" s="1"/>
  <c r="P30" i="3"/>
  <c r="R21" i="3"/>
  <c r="O30" i="3"/>
  <c r="O31" i="3" s="1"/>
  <c r="W47" i="2"/>
  <c r="AA47" i="2"/>
  <c r="O47" i="2"/>
  <c r="X47" i="2"/>
  <c r="N47" i="2"/>
  <c r="I46" i="2"/>
  <c r="E48" i="2"/>
  <c r="G44" i="2"/>
  <c r="P45" i="2" s="1"/>
  <c r="P48" i="2" s="1"/>
  <c r="I44" i="2"/>
  <c r="K54" i="4"/>
  <c r="K58" i="4"/>
  <c r="K59" i="4" s="1"/>
  <c r="I35" i="2"/>
  <c r="O36" i="1"/>
  <c r="Z58" i="4"/>
  <c r="Z59" i="4" s="1"/>
  <c r="L58" i="4"/>
  <c r="L59" i="4" s="1"/>
  <c r="AA54" i="4"/>
  <c r="AA58" i="4"/>
  <c r="AA59" i="4" s="1"/>
  <c r="I26" i="2"/>
  <c r="S59" i="4"/>
  <c r="M58" i="4"/>
  <c r="M59" i="4" s="1"/>
  <c r="T54" i="4"/>
  <c r="W54" i="4"/>
  <c r="W58" i="4"/>
  <c r="W59" i="4" s="1"/>
  <c r="Z54" i="4"/>
  <c r="Q58" i="4"/>
  <c r="Q59" i="4" s="1"/>
  <c r="Q54" i="4"/>
  <c r="P58" i="4"/>
  <c r="P59" i="4" s="1"/>
  <c r="P54" i="4"/>
  <c r="U58" i="4"/>
  <c r="U59" i="4" s="1"/>
  <c r="U54" i="4"/>
  <c r="Y58" i="4"/>
  <c r="Y59" i="4" s="1"/>
  <c r="Y54" i="4"/>
  <c r="AD58" i="4"/>
  <c r="AD59" i="4" s="1"/>
  <c r="AD54" i="4"/>
  <c r="N54" i="4"/>
  <c r="N58" i="4"/>
  <c r="N59" i="4" s="1"/>
  <c r="V54" i="4"/>
  <c r="V58" i="4"/>
  <c r="V59" i="4" s="1"/>
  <c r="X58" i="4"/>
  <c r="X59" i="4" s="1"/>
  <c r="X54" i="4"/>
  <c r="F58" i="4"/>
  <c r="AC59" i="4"/>
  <c r="O54" i="4"/>
  <c r="O58" i="4"/>
  <c r="O59" i="4" s="1"/>
  <c r="T59" i="4"/>
  <c r="R58" i="4"/>
  <c r="R59" i="4" s="1"/>
  <c r="O17" i="2"/>
  <c r="V17" i="2"/>
  <c r="I16" i="2"/>
  <c r="I20" i="2" s="1"/>
  <c r="P17" i="2"/>
  <c r="R17" i="2"/>
  <c r="L17" i="2"/>
  <c r="T17" i="2"/>
  <c r="X17" i="2"/>
  <c r="E54" i="1"/>
  <c r="G54" i="3"/>
  <c r="U7" i="3"/>
  <c r="P7" i="3"/>
  <c r="G10" i="3"/>
  <c r="F10" i="3" s="1"/>
  <c r="AA7" i="3"/>
  <c r="W7" i="3"/>
  <c r="S7" i="3"/>
  <c r="O7" i="3"/>
  <c r="K7" i="3"/>
  <c r="Z7" i="3"/>
  <c r="V7" i="3"/>
  <c r="R7" i="3"/>
  <c r="N7" i="3"/>
  <c r="Y7" i="3"/>
  <c r="Q7" i="3"/>
  <c r="M7" i="3"/>
  <c r="X7" i="3"/>
  <c r="T7" i="3"/>
  <c r="L7" i="3"/>
  <c r="V48" i="3"/>
  <c r="V49" i="3" s="1"/>
  <c r="T49" i="3"/>
  <c r="N49" i="3"/>
  <c r="M49" i="3"/>
  <c r="F48" i="3"/>
  <c r="W49" i="3"/>
  <c r="T30" i="3"/>
  <c r="T31" i="3" s="1"/>
  <c r="P31" i="3"/>
  <c r="Z20" i="3"/>
  <c r="Z21" i="3" s="1"/>
  <c r="V20" i="3"/>
  <c r="V21" i="3" s="1"/>
  <c r="N9" i="3"/>
  <c r="N57" i="3" s="1"/>
  <c r="Y9" i="3"/>
  <c r="U9" i="3"/>
  <c r="U57" i="3" s="1"/>
  <c r="M9" i="3"/>
  <c r="M57" i="3" s="1"/>
  <c r="G56" i="3"/>
  <c r="X9" i="3"/>
  <c r="X57" i="3" s="1"/>
  <c r="T9" i="3"/>
  <c r="T57" i="3" s="1"/>
  <c r="P9" i="3"/>
  <c r="P57" i="3" s="1"/>
  <c r="L9" i="3"/>
  <c r="AA9" i="3"/>
  <c r="AA57" i="3" s="1"/>
  <c r="W9" i="3"/>
  <c r="W57" i="3" s="1"/>
  <c r="S9" i="3"/>
  <c r="S57" i="3" s="1"/>
  <c r="O9" i="3"/>
  <c r="O57" i="3" s="1"/>
  <c r="O56" i="3" s="1"/>
  <c r="Z9" i="3"/>
  <c r="Z57" i="3" s="1"/>
  <c r="V9" i="3"/>
  <c r="V57" i="3" s="1"/>
  <c r="R9" i="3"/>
  <c r="R57" i="3" s="1"/>
  <c r="Q9" i="3"/>
  <c r="Q57" i="3" s="1"/>
  <c r="Q56" i="3" s="1"/>
  <c r="Q39" i="3"/>
  <c r="Q40" i="3" s="1"/>
  <c r="R48" i="3"/>
  <c r="R49" i="3" s="1"/>
  <c r="K49" i="3"/>
  <c r="AA48" i="3"/>
  <c r="AA49" i="3" s="1"/>
  <c r="X48" i="3"/>
  <c r="X49" i="3" s="1"/>
  <c r="H20" i="3"/>
  <c r="X30" i="3"/>
  <c r="X31" i="3" s="1"/>
  <c r="V30" i="3"/>
  <c r="V31" i="3" s="1"/>
  <c r="M20" i="3"/>
  <c r="M21" i="3" s="1"/>
  <c r="F20" i="3"/>
  <c r="S21" i="3"/>
  <c r="Y21" i="3"/>
  <c r="L21" i="3"/>
  <c r="AA20" i="3"/>
  <c r="AA21" i="3" s="1"/>
  <c r="X21" i="3"/>
  <c r="F39" i="3"/>
  <c r="D39" i="3"/>
  <c r="N39" i="3"/>
  <c r="N40" i="3" s="1"/>
  <c r="Q30" i="3"/>
  <c r="Q31" i="3" s="1"/>
  <c r="Y31" i="3"/>
  <c r="M31" i="3"/>
  <c r="AA31" i="3"/>
  <c r="K31" i="3"/>
  <c r="F30" i="3"/>
  <c r="Z31" i="3"/>
  <c r="N20" i="3"/>
  <c r="N21" i="3" s="1"/>
  <c r="W39" i="3"/>
  <c r="W40" i="3" s="1"/>
  <c r="Y39" i="3"/>
  <c r="Y40" i="3" s="1"/>
  <c r="W31" i="3"/>
  <c r="Y48" i="3"/>
  <c r="Y49" i="3" s="1"/>
  <c r="Z49" i="3"/>
  <c r="S48" i="3"/>
  <c r="S49" i="3" s="1"/>
  <c r="P49" i="3"/>
  <c r="U30" i="3"/>
  <c r="U31" i="3" s="1"/>
  <c r="I54" i="3"/>
  <c r="I10" i="3"/>
  <c r="H10" i="3" s="1"/>
  <c r="N31" i="3"/>
  <c r="L30" i="3"/>
  <c r="L31" i="3" s="1"/>
  <c r="T20" i="3"/>
  <c r="T21" i="3" s="1"/>
  <c r="U20" i="3"/>
  <c r="U21" i="3" s="1"/>
  <c r="O20" i="3"/>
  <c r="O21" i="3" s="1"/>
  <c r="H39" i="3"/>
  <c r="C58" i="2"/>
  <c r="I6" i="2"/>
  <c r="C58" i="1"/>
  <c r="I28" i="2"/>
  <c r="G28" i="2"/>
  <c r="I37" i="2"/>
  <c r="G37" i="2"/>
  <c r="T38" i="2" s="1"/>
  <c r="W45" i="2"/>
  <c r="O45" i="2"/>
  <c r="O48" i="2" s="1"/>
  <c r="E56" i="2"/>
  <c r="D56" i="2" s="1"/>
  <c r="D20" i="2"/>
  <c r="Z27" i="2"/>
  <c r="V27" i="2"/>
  <c r="P27" i="2"/>
  <c r="L27" i="2"/>
  <c r="Y27" i="2"/>
  <c r="U27" i="2"/>
  <c r="O27" i="2"/>
  <c r="K27" i="2"/>
  <c r="X27" i="2"/>
  <c r="N27" i="2"/>
  <c r="T27" i="2"/>
  <c r="D54" i="2"/>
  <c r="G8" i="2"/>
  <c r="G18" i="2"/>
  <c r="W27" i="2"/>
  <c r="Q45" i="2"/>
  <c r="G6" i="2"/>
  <c r="I8" i="2"/>
  <c r="Z17" i="2"/>
  <c r="U17" i="2"/>
  <c r="Q17" i="2"/>
  <c r="M17" i="2"/>
  <c r="N17" i="2"/>
  <c r="S17" i="2"/>
  <c r="M27" i="2"/>
  <c r="AA27" i="2"/>
  <c r="Z36" i="2"/>
  <c r="Z39" i="2" s="1"/>
  <c r="Z40" i="2" s="1"/>
  <c r="U36" i="2"/>
  <c r="Q36" i="2"/>
  <c r="M36" i="2"/>
  <c r="T36" i="2"/>
  <c r="P36" i="2"/>
  <c r="P39" i="2" s="1"/>
  <c r="P40" i="2" s="1"/>
  <c r="L36" i="2"/>
  <c r="O36" i="2"/>
  <c r="X36" i="2"/>
  <c r="E30" i="2"/>
  <c r="D30" i="2" s="1"/>
  <c r="R36" i="2"/>
  <c r="AA36" i="2"/>
  <c r="D48" i="2"/>
  <c r="V47" i="2"/>
  <c r="R47" i="2"/>
  <c r="M47" i="2"/>
  <c r="Y47" i="2"/>
  <c r="U47" i="2"/>
  <c r="Q47" i="2"/>
  <c r="L47" i="2"/>
  <c r="S47" i="2"/>
  <c r="N36" i="2"/>
  <c r="W36" i="2"/>
  <c r="E39" i="2"/>
  <c r="G20" i="1"/>
  <c r="U17" i="1"/>
  <c r="Y17" i="1"/>
  <c r="L17" i="1"/>
  <c r="P17" i="1"/>
  <c r="X17" i="1"/>
  <c r="X20" i="1" s="1"/>
  <c r="S17" i="1"/>
  <c r="O17" i="1"/>
  <c r="K17" i="1"/>
  <c r="K20" i="1" s="1"/>
  <c r="Q17" i="1"/>
  <c r="M17" i="1"/>
  <c r="T17" i="1"/>
  <c r="AA17" i="1"/>
  <c r="V17" i="1"/>
  <c r="R17" i="1"/>
  <c r="N17" i="1"/>
  <c r="Z17" i="1"/>
  <c r="D54" i="1"/>
  <c r="W19" i="1"/>
  <c r="W20" i="1" s="1"/>
  <c r="I37" i="1"/>
  <c r="G37" i="1"/>
  <c r="G39" i="1" s="1"/>
  <c r="E56" i="1"/>
  <c r="D56" i="1" s="1"/>
  <c r="I10" i="1"/>
  <c r="H10" i="1" s="1"/>
  <c r="I16" i="1"/>
  <c r="L19" i="1"/>
  <c r="P19" i="1"/>
  <c r="U19" i="1"/>
  <c r="Y19" i="1"/>
  <c r="N19" i="1"/>
  <c r="I28" i="1"/>
  <c r="I30" i="1" s="1"/>
  <c r="G28" i="1"/>
  <c r="V47" i="1"/>
  <c r="R47" i="1"/>
  <c r="M47" i="1"/>
  <c r="Y47" i="1"/>
  <c r="U47" i="1"/>
  <c r="Q47" i="1"/>
  <c r="L47" i="1"/>
  <c r="AA47" i="1"/>
  <c r="W47" i="1"/>
  <c r="S47" i="1"/>
  <c r="N47" i="1"/>
  <c r="O19" i="1"/>
  <c r="G6" i="1"/>
  <c r="G8" i="1"/>
  <c r="M19" i="1"/>
  <c r="Q19" i="1"/>
  <c r="V19" i="1"/>
  <c r="Z19" i="1"/>
  <c r="E20" i="1"/>
  <c r="D20" i="1" s="1"/>
  <c r="E30" i="1"/>
  <c r="D30" i="1" s="1"/>
  <c r="Z36" i="1"/>
  <c r="Z39" i="1" s="1"/>
  <c r="U36" i="1"/>
  <c r="Q36" i="1"/>
  <c r="M36" i="1"/>
  <c r="Y36" i="1"/>
  <c r="T36" i="1"/>
  <c r="P36" i="1"/>
  <c r="P39" i="1" s="1"/>
  <c r="L36" i="1"/>
  <c r="AA36" i="1"/>
  <c r="W36" i="1"/>
  <c r="R36" i="1"/>
  <c r="N36" i="1"/>
  <c r="X36" i="1"/>
  <c r="I48" i="1"/>
  <c r="T47" i="1"/>
  <c r="S19" i="1"/>
  <c r="X47" i="1"/>
  <c r="T19" i="1"/>
  <c r="G26" i="1"/>
  <c r="R27" i="1" s="1"/>
  <c r="I35" i="1"/>
  <c r="G44" i="1"/>
  <c r="E39" i="1"/>
  <c r="N9" i="1" l="1"/>
  <c r="M9" i="1"/>
  <c r="W48" i="2"/>
  <c r="W49" i="2" s="1"/>
  <c r="Z40" i="1"/>
  <c r="G10" i="1"/>
  <c r="F10" i="1" s="1"/>
  <c r="L20" i="1"/>
  <c r="G20" i="2"/>
  <c r="AD19" i="2"/>
  <c r="R19" i="2"/>
  <c r="R20" i="2" s="1"/>
  <c r="R21" i="2" s="1"/>
  <c r="K19" i="2"/>
  <c r="K20" i="2" s="1"/>
  <c r="N45" i="2"/>
  <c r="N48" i="2" s="1"/>
  <c r="AB21" i="1"/>
  <c r="P40" i="1"/>
  <c r="H48" i="1"/>
  <c r="L39" i="1"/>
  <c r="L40" i="1" s="1"/>
  <c r="R20" i="1"/>
  <c r="S20" i="1"/>
  <c r="Y20" i="1"/>
  <c r="M30" i="2"/>
  <c r="G10" i="2"/>
  <c r="F10" i="2" s="1"/>
  <c r="AB7" i="2"/>
  <c r="G56" i="2"/>
  <c r="N9" i="2"/>
  <c r="M9" i="2"/>
  <c r="G48" i="2"/>
  <c r="U49" i="2" s="1"/>
  <c r="I39" i="2"/>
  <c r="H39" i="2" s="1"/>
  <c r="I48" i="2"/>
  <c r="H48" i="2" s="1"/>
  <c r="M45" i="2"/>
  <c r="R45" i="2"/>
  <c r="AA45" i="2"/>
  <c r="AA48" i="2" s="1"/>
  <c r="AA49" i="2" s="1"/>
  <c r="U45" i="2"/>
  <c r="U48" i="2" s="1"/>
  <c r="Z45" i="2"/>
  <c r="Z48" i="2" s="1"/>
  <c r="T45" i="2"/>
  <c r="X45" i="2"/>
  <c r="X48" i="2" s="1"/>
  <c r="X49" i="2" s="1"/>
  <c r="P49" i="2"/>
  <c r="Y45" i="2"/>
  <c r="Y48" i="2" s="1"/>
  <c r="V45" i="2"/>
  <c r="V48" i="2" s="1"/>
  <c r="K45" i="2"/>
  <c r="K48" i="2" s="1"/>
  <c r="K49" i="2" s="1"/>
  <c r="L45" i="2"/>
  <c r="S45" i="2"/>
  <c r="S48" i="2" s="1"/>
  <c r="P55" i="2"/>
  <c r="H56" i="2"/>
  <c r="H30" i="2"/>
  <c r="I56" i="1"/>
  <c r="E58" i="2"/>
  <c r="D58" i="2" s="1"/>
  <c r="H54" i="2"/>
  <c r="K21" i="1"/>
  <c r="V20" i="1"/>
  <c r="V21" i="1" s="1"/>
  <c r="Q20" i="1"/>
  <c r="Q21" i="1" s="1"/>
  <c r="U20" i="1"/>
  <c r="AA20" i="1"/>
  <c r="AA21" i="1" s="1"/>
  <c r="P20" i="1"/>
  <c r="P21" i="1" s="1"/>
  <c r="E58" i="1"/>
  <c r="D58" i="1" s="1"/>
  <c r="H20" i="1"/>
  <c r="X21" i="1"/>
  <c r="U21" i="1"/>
  <c r="T10" i="3"/>
  <c r="T11" i="3" s="1"/>
  <c r="Y10" i="3"/>
  <c r="Y11" i="3" s="1"/>
  <c r="V56" i="3"/>
  <c r="W56" i="3"/>
  <c r="T58" i="3"/>
  <c r="T56" i="3"/>
  <c r="U56" i="3"/>
  <c r="M10" i="3"/>
  <c r="M11" i="3" s="1"/>
  <c r="R55" i="3"/>
  <c r="R54" i="3" s="1"/>
  <c r="R10" i="3"/>
  <c r="R11" i="3" s="1"/>
  <c r="O55" i="3"/>
  <c r="O10" i="3"/>
  <c r="O11" i="3" s="1"/>
  <c r="Z56" i="3"/>
  <c r="AA56" i="3"/>
  <c r="X56" i="3"/>
  <c r="L55" i="3"/>
  <c r="L10" i="3"/>
  <c r="L11" i="3" s="1"/>
  <c r="Q55" i="3"/>
  <c r="Q10" i="3"/>
  <c r="Q11" i="3" s="1"/>
  <c r="V55" i="3"/>
  <c r="V10" i="3"/>
  <c r="V11" i="3" s="1"/>
  <c r="S55" i="3"/>
  <c r="S54" i="3" s="1"/>
  <c r="S10" i="3"/>
  <c r="S11" i="3" s="1"/>
  <c r="P10" i="3"/>
  <c r="P11" i="3" s="1"/>
  <c r="K56" i="3"/>
  <c r="F56" i="3"/>
  <c r="Y56" i="3"/>
  <c r="L56" i="3"/>
  <c r="N56" i="3"/>
  <c r="Z55" i="3"/>
  <c r="Z10" i="3"/>
  <c r="Z11" i="3" s="1"/>
  <c r="W55" i="3"/>
  <c r="W10" i="3"/>
  <c r="W11" i="3" s="1"/>
  <c r="U55" i="3"/>
  <c r="U10" i="3"/>
  <c r="U11" i="3" s="1"/>
  <c r="I58" i="3"/>
  <c r="H58" i="3" s="1"/>
  <c r="H54" i="3"/>
  <c r="R56" i="3"/>
  <c r="S56" i="3"/>
  <c r="P58" i="3"/>
  <c r="P56" i="3"/>
  <c r="M58" i="3"/>
  <c r="M56" i="3"/>
  <c r="X55" i="3"/>
  <c r="X10" i="3"/>
  <c r="X11" i="3" s="1"/>
  <c r="N55" i="3"/>
  <c r="N10" i="3"/>
  <c r="N11" i="3" s="1"/>
  <c r="K55" i="3"/>
  <c r="K10" i="3"/>
  <c r="K11" i="3" s="1"/>
  <c r="AA55" i="3"/>
  <c r="AA54" i="3" s="1"/>
  <c r="AA10" i="3"/>
  <c r="AA11" i="3" s="1"/>
  <c r="T54" i="3"/>
  <c r="P54" i="3"/>
  <c r="G58" i="3"/>
  <c r="F54" i="3"/>
  <c r="M54" i="3"/>
  <c r="Y54" i="3"/>
  <c r="L21" i="2"/>
  <c r="F20" i="2"/>
  <c r="Z29" i="2"/>
  <c r="Z30" i="2" s="1"/>
  <c r="V29" i="2"/>
  <c r="V30" i="2" s="1"/>
  <c r="V31" i="2" s="1"/>
  <c r="R29" i="2"/>
  <c r="R30" i="2" s="1"/>
  <c r="N29" i="2"/>
  <c r="N30" i="2" s="1"/>
  <c r="Y29" i="2"/>
  <c r="Y30" i="2" s="1"/>
  <c r="U29" i="2"/>
  <c r="U30" i="2" s="1"/>
  <c r="Q29" i="2"/>
  <c r="Q30" i="2" s="1"/>
  <c r="M29" i="2"/>
  <c r="X29" i="2"/>
  <c r="X30" i="2" s="1"/>
  <c r="P29" i="2"/>
  <c r="P30" i="2" s="1"/>
  <c r="T29" i="2"/>
  <c r="T30" i="2" s="1"/>
  <c r="L29" i="2"/>
  <c r="W29" i="2"/>
  <c r="W30" i="2" s="1"/>
  <c r="S29" i="2"/>
  <c r="S30" i="2" s="1"/>
  <c r="O29" i="2"/>
  <c r="O30" i="2" s="1"/>
  <c r="AA29" i="2"/>
  <c r="AA30" i="2" s="1"/>
  <c r="K29" i="2"/>
  <c r="K30" i="2" s="1"/>
  <c r="F39" i="2"/>
  <c r="D39" i="2"/>
  <c r="G54" i="2"/>
  <c r="AA7" i="2"/>
  <c r="W7" i="2"/>
  <c r="S7" i="2"/>
  <c r="O7" i="2"/>
  <c r="K7" i="2"/>
  <c r="Z7" i="2"/>
  <c r="Y7" i="2"/>
  <c r="Y10" i="2" s="1"/>
  <c r="Y11" i="2" s="1"/>
  <c r="T7" i="2"/>
  <c r="N7" i="2"/>
  <c r="X7" i="2"/>
  <c r="R7" i="2"/>
  <c r="M7" i="2"/>
  <c r="M10" i="2" s="1"/>
  <c r="M11" i="2" s="1"/>
  <c r="V7" i="2"/>
  <c r="Q7" i="2"/>
  <c r="L7" i="2"/>
  <c r="U7" i="2"/>
  <c r="P7" i="2"/>
  <c r="G30" i="2"/>
  <c r="N49" i="2"/>
  <c r="F48" i="2"/>
  <c r="O49" i="2"/>
  <c r="L48" i="2"/>
  <c r="L49" i="2" s="1"/>
  <c r="AA38" i="2"/>
  <c r="AA39" i="2" s="1"/>
  <c r="AA40" i="2" s="1"/>
  <c r="W38" i="2"/>
  <c r="W39" i="2" s="1"/>
  <c r="W40" i="2" s="1"/>
  <c r="S38" i="2"/>
  <c r="S39" i="2" s="1"/>
  <c r="S40" i="2" s="1"/>
  <c r="N38" i="2"/>
  <c r="N39" i="2" s="1"/>
  <c r="N40" i="2" s="1"/>
  <c r="V38" i="2"/>
  <c r="V39" i="2" s="1"/>
  <c r="V40" i="2" s="1"/>
  <c r="R38" i="2"/>
  <c r="R39" i="2" s="1"/>
  <c r="R40" i="2" s="1"/>
  <c r="M38" i="2"/>
  <c r="M39" i="2" s="1"/>
  <c r="M40" i="2" s="1"/>
  <c r="T39" i="2"/>
  <c r="T40" i="2" s="1"/>
  <c r="K38" i="2"/>
  <c r="K39" i="2" s="1"/>
  <c r="K40" i="2" s="1"/>
  <c r="X38" i="2"/>
  <c r="O38" i="2"/>
  <c r="O39" i="2" s="1"/>
  <c r="O40" i="2" s="1"/>
  <c r="U38" i="2"/>
  <c r="U39" i="2" s="1"/>
  <c r="U40" i="2" s="1"/>
  <c r="L38" i="2"/>
  <c r="Y38" i="2"/>
  <c r="Y39" i="2" s="1"/>
  <c r="Y40" i="2" s="1"/>
  <c r="Q38" i="2"/>
  <c r="Q39" i="2" s="1"/>
  <c r="Q40" i="2" s="1"/>
  <c r="H20" i="2"/>
  <c r="Y9" i="2"/>
  <c r="U9" i="2"/>
  <c r="Q9" i="2"/>
  <c r="K9" i="2"/>
  <c r="W9" i="2"/>
  <c r="R9" i="2"/>
  <c r="AA9" i="2"/>
  <c r="V9" i="2"/>
  <c r="P9" i="2"/>
  <c r="Z9" i="2"/>
  <c r="T9" i="2"/>
  <c r="O9" i="2"/>
  <c r="X9" i="2"/>
  <c r="S9" i="2"/>
  <c r="L9" i="2"/>
  <c r="X39" i="2"/>
  <c r="X40" i="2" s="1"/>
  <c r="Q48" i="2"/>
  <c r="Q49" i="2" s="1"/>
  <c r="X19" i="2"/>
  <c r="X20" i="2" s="1"/>
  <c r="X21" i="2" s="1"/>
  <c r="T19" i="2"/>
  <c r="T20" i="2" s="1"/>
  <c r="T21" i="2" s="1"/>
  <c r="O19" i="2"/>
  <c r="O20" i="2" s="1"/>
  <c r="O21" i="2" s="1"/>
  <c r="W19" i="2"/>
  <c r="W20" i="2" s="1"/>
  <c r="W21" i="2" s="1"/>
  <c r="Q19" i="2"/>
  <c r="Q20" i="2" s="1"/>
  <c r="Q21" i="2" s="1"/>
  <c r="L19" i="2"/>
  <c r="AA19" i="2"/>
  <c r="AA20" i="2" s="1"/>
  <c r="AA21" i="2" s="1"/>
  <c r="V19" i="2"/>
  <c r="V20" i="2" s="1"/>
  <c r="V21" i="2" s="1"/>
  <c r="P19" i="2"/>
  <c r="P20" i="2" s="1"/>
  <c r="P21" i="2" s="1"/>
  <c r="Z19" i="2"/>
  <c r="Z20" i="2" s="1"/>
  <c r="Z21" i="2" s="1"/>
  <c r="U19" i="2"/>
  <c r="U20" i="2" s="1"/>
  <c r="U21" i="2" s="1"/>
  <c r="N19" i="2"/>
  <c r="Y19" i="2"/>
  <c r="Y20" i="2" s="1"/>
  <c r="Y21" i="2" s="1"/>
  <c r="S19" i="2"/>
  <c r="S20" i="2" s="1"/>
  <c r="S21" i="2" s="1"/>
  <c r="M19" i="2"/>
  <c r="R48" i="2"/>
  <c r="R49" i="2" s="1"/>
  <c r="I10" i="2"/>
  <c r="H10" i="2" s="1"/>
  <c r="K21" i="2"/>
  <c r="F39" i="1"/>
  <c r="D39" i="1"/>
  <c r="AA38" i="1"/>
  <c r="AA39" i="1" s="1"/>
  <c r="AA40" i="1" s="1"/>
  <c r="W38" i="1"/>
  <c r="W39" i="1" s="1"/>
  <c r="W40" i="1" s="1"/>
  <c r="S39" i="1"/>
  <c r="S40" i="1" s="1"/>
  <c r="N38" i="1"/>
  <c r="N39" i="1" s="1"/>
  <c r="N40" i="1" s="1"/>
  <c r="V38" i="1"/>
  <c r="V39" i="1" s="1"/>
  <c r="V40" i="1" s="1"/>
  <c r="R38" i="1"/>
  <c r="R39" i="1" s="1"/>
  <c r="R40" i="1" s="1"/>
  <c r="M38" i="1"/>
  <c r="M39" i="1" s="1"/>
  <c r="M40" i="1" s="1"/>
  <c r="X38" i="1"/>
  <c r="X39" i="1" s="1"/>
  <c r="X40" i="1" s="1"/>
  <c r="T38" i="1"/>
  <c r="T40" i="1" s="1"/>
  <c r="O38" i="1"/>
  <c r="O39" i="1" s="1"/>
  <c r="O40" i="1" s="1"/>
  <c r="K38" i="1"/>
  <c r="K39" i="1" s="1"/>
  <c r="K40" i="1" s="1"/>
  <c r="L38" i="1"/>
  <c r="Y38" i="1"/>
  <c r="U38" i="1"/>
  <c r="U39" i="1" s="1"/>
  <c r="U40" i="1" s="1"/>
  <c r="Q38" i="1"/>
  <c r="Q39" i="1" s="1"/>
  <c r="Q40" i="1" s="1"/>
  <c r="G54" i="1"/>
  <c r="AB54" i="1" s="1"/>
  <c r="W7" i="1"/>
  <c r="R7" i="1"/>
  <c r="Y7" i="1"/>
  <c r="U7" i="1"/>
  <c r="Q7" i="1"/>
  <c r="M7" i="1"/>
  <c r="M10" i="1" s="1"/>
  <c r="M11" i="1" s="1"/>
  <c r="AA7" i="1"/>
  <c r="O7" i="1"/>
  <c r="V7" i="1"/>
  <c r="X7" i="1"/>
  <c r="T7" i="1"/>
  <c r="P7" i="1"/>
  <c r="L7" i="1"/>
  <c r="S7" i="1"/>
  <c r="K7" i="1"/>
  <c r="Z7" i="1"/>
  <c r="N7" i="1"/>
  <c r="Z29" i="1"/>
  <c r="V29" i="1"/>
  <c r="R29" i="1"/>
  <c r="N29" i="1"/>
  <c r="N56" i="1" s="1"/>
  <c r="Y29" i="1"/>
  <c r="U29" i="1"/>
  <c r="Q29" i="1"/>
  <c r="M29" i="1"/>
  <c r="M57" i="1" s="1"/>
  <c r="M58" i="1" s="1"/>
  <c r="AA29" i="1"/>
  <c r="W29" i="1"/>
  <c r="S29" i="1"/>
  <c r="S30" i="1" s="1"/>
  <c r="O29" i="1"/>
  <c r="L29" i="1"/>
  <c r="T29" i="1"/>
  <c r="X29" i="1"/>
  <c r="P29" i="1"/>
  <c r="W21" i="1"/>
  <c r="N21" i="1"/>
  <c r="T20" i="1"/>
  <c r="T21" i="1" s="1"/>
  <c r="O20" i="1"/>
  <c r="O21" i="1" s="1"/>
  <c r="U9" i="1"/>
  <c r="X9" i="1"/>
  <c r="P9" i="1"/>
  <c r="AA9" i="1"/>
  <c r="W9" i="1"/>
  <c r="S9" i="1"/>
  <c r="O9" i="1"/>
  <c r="Y9" i="1"/>
  <c r="Q9" i="1"/>
  <c r="Q57" i="1" s="1"/>
  <c r="Q56" i="1" s="1"/>
  <c r="T9" i="1"/>
  <c r="Z9" i="1"/>
  <c r="V9" i="1"/>
  <c r="R9" i="1"/>
  <c r="R56" i="1" s="1"/>
  <c r="L9" i="1"/>
  <c r="I39" i="1"/>
  <c r="H39" i="1" s="1"/>
  <c r="Z27" i="1"/>
  <c r="V27" i="1"/>
  <c r="V30" i="1" s="1"/>
  <c r="P27" i="1"/>
  <c r="L27" i="1"/>
  <c r="Y55" i="1"/>
  <c r="U27" i="1"/>
  <c r="U30" i="1" s="1"/>
  <c r="O27" i="1"/>
  <c r="K27" i="1"/>
  <c r="K30" i="1" s="1"/>
  <c r="AA27" i="1"/>
  <c r="W27" i="1"/>
  <c r="W30" i="1" s="1"/>
  <c r="Q27" i="1"/>
  <c r="M27" i="1"/>
  <c r="N27" i="1"/>
  <c r="X27" i="1"/>
  <c r="G30" i="1"/>
  <c r="T27" i="1"/>
  <c r="H30" i="1"/>
  <c r="R21" i="1"/>
  <c r="M20" i="1"/>
  <c r="M21" i="1" s="1"/>
  <c r="H54" i="1"/>
  <c r="X45" i="1"/>
  <c r="X48" i="1" s="1"/>
  <c r="T45" i="1"/>
  <c r="P45" i="1"/>
  <c r="P48" i="1" s="1"/>
  <c r="L45" i="1"/>
  <c r="L48" i="1" s="1"/>
  <c r="AA45" i="1"/>
  <c r="AA48" i="1" s="1"/>
  <c r="W45" i="1"/>
  <c r="W48" i="1" s="1"/>
  <c r="S45" i="1"/>
  <c r="S48" i="1" s="1"/>
  <c r="O45" i="1"/>
  <c r="O48" i="1" s="1"/>
  <c r="K45" i="1"/>
  <c r="K48" i="1" s="1"/>
  <c r="Y45" i="1"/>
  <c r="Y48" i="1" s="1"/>
  <c r="U45" i="1"/>
  <c r="U48" i="1" s="1"/>
  <c r="Q45" i="1"/>
  <c r="Q48" i="1" s="1"/>
  <c r="Q49" i="1" s="1"/>
  <c r="M45" i="1"/>
  <c r="R45" i="1"/>
  <c r="R48" i="1" s="1"/>
  <c r="N45" i="1"/>
  <c r="G48" i="1"/>
  <c r="Z45" i="1"/>
  <c r="Z48" i="1" s="1"/>
  <c r="V45" i="1"/>
  <c r="V48" i="1" s="1"/>
  <c r="Z20" i="1"/>
  <c r="Z21" i="1" s="1"/>
  <c r="Y21" i="1"/>
  <c r="L21" i="1"/>
  <c r="F20" i="1"/>
  <c r="S21" i="1"/>
  <c r="Y57" i="1" l="1"/>
  <c r="M30" i="1"/>
  <c r="L30" i="1"/>
  <c r="Z57" i="1"/>
  <c r="Z56" i="1" s="1"/>
  <c r="T55" i="2"/>
  <c r="T48" i="2"/>
  <c r="T49" i="2" s="1"/>
  <c r="AD20" i="2"/>
  <c r="AD21" i="2" s="1"/>
  <c r="AD57" i="2"/>
  <c r="AD58" i="2" s="1"/>
  <c r="P55" i="1"/>
  <c r="Y10" i="1"/>
  <c r="Y11" i="1" s="1"/>
  <c r="M57" i="2"/>
  <c r="M58" i="2" s="1"/>
  <c r="X57" i="2"/>
  <c r="X56" i="2" s="1"/>
  <c r="P57" i="2"/>
  <c r="M49" i="2"/>
  <c r="S49" i="2"/>
  <c r="V49" i="2"/>
  <c r="Z49" i="2"/>
  <c r="M55" i="2"/>
  <c r="AB10" i="2"/>
  <c r="AB11" i="2" s="1"/>
  <c r="AB55" i="2"/>
  <c r="AB58" i="2" s="1"/>
  <c r="Z49" i="1"/>
  <c r="K49" i="1"/>
  <c r="Y49" i="2"/>
  <c r="Y55" i="2"/>
  <c r="K57" i="2"/>
  <c r="K56" i="2" s="1"/>
  <c r="Y57" i="2"/>
  <c r="Y56" i="2" s="1"/>
  <c r="L57" i="2"/>
  <c r="T57" i="1"/>
  <c r="T56" i="1" s="1"/>
  <c r="X57" i="1"/>
  <c r="K57" i="1"/>
  <c r="K56" i="1" s="1"/>
  <c r="H56" i="1"/>
  <c r="I58" i="1"/>
  <c r="H58" i="1" s="1"/>
  <c r="Y58" i="1"/>
  <c r="Y39" i="1"/>
  <c r="Y40" i="1" s="1"/>
  <c r="O31" i="2"/>
  <c r="T31" i="2"/>
  <c r="L30" i="2"/>
  <c r="AC56" i="2"/>
  <c r="AB56" i="2"/>
  <c r="N57" i="2"/>
  <c r="N56" i="2" s="1"/>
  <c r="AC54" i="2"/>
  <c r="AD54" i="2"/>
  <c r="L31" i="2"/>
  <c r="Z31" i="2"/>
  <c r="W31" i="2"/>
  <c r="S31" i="2"/>
  <c r="P31" i="2"/>
  <c r="U31" i="2"/>
  <c r="X31" i="2"/>
  <c r="N31" i="2"/>
  <c r="Q31" i="2"/>
  <c r="R31" i="2"/>
  <c r="X30" i="1"/>
  <c r="N30" i="1"/>
  <c r="N31" i="1" s="1"/>
  <c r="Z30" i="1"/>
  <c r="Z31" i="1" s="1"/>
  <c r="Q30" i="1"/>
  <c r="O30" i="1"/>
  <c r="O31" i="1" s="1"/>
  <c r="O57" i="1"/>
  <c r="O56" i="1" s="1"/>
  <c r="W31" i="1"/>
  <c r="T30" i="1"/>
  <c r="T31" i="1" s="1"/>
  <c r="L31" i="1"/>
  <c r="X31" i="1"/>
  <c r="U31" i="1"/>
  <c r="V31" i="1"/>
  <c r="I58" i="2"/>
  <c r="H58" i="2" s="1"/>
  <c r="AA59" i="3"/>
  <c r="S59" i="3"/>
  <c r="R59" i="3"/>
  <c r="F58" i="3"/>
  <c r="Y59" i="3"/>
  <c r="N54" i="3"/>
  <c r="N58" i="3"/>
  <c r="N59" i="3" s="1"/>
  <c r="M59" i="3"/>
  <c r="Z58" i="3"/>
  <c r="Z59" i="3" s="1"/>
  <c r="Z54" i="3"/>
  <c r="Q58" i="3"/>
  <c r="Q59" i="3" s="1"/>
  <c r="Q54" i="3"/>
  <c r="T59" i="3"/>
  <c r="U58" i="3"/>
  <c r="U59" i="3" s="1"/>
  <c r="U54" i="3"/>
  <c r="K54" i="3"/>
  <c r="K58" i="3"/>
  <c r="K59" i="3" s="1"/>
  <c r="X54" i="3"/>
  <c r="X58" i="3"/>
  <c r="X59" i="3" s="1"/>
  <c r="P59" i="3"/>
  <c r="W58" i="3"/>
  <c r="W59" i="3" s="1"/>
  <c r="W54" i="3"/>
  <c r="V58" i="3"/>
  <c r="V59" i="3" s="1"/>
  <c r="V54" i="3"/>
  <c r="L54" i="3"/>
  <c r="L58" i="3"/>
  <c r="L59" i="3" s="1"/>
  <c r="O54" i="3"/>
  <c r="O58" i="3"/>
  <c r="O59" i="3" s="1"/>
  <c r="T10" i="2"/>
  <c r="T11" i="2" s="1"/>
  <c r="S56" i="1"/>
  <c r="X56" i="1"/>
  <c r="W57" i="2"/>
  <c r="W56" i="2" s="1"/>
  <c r="P10" i="2"/>
  <c r="P11" i="2" s="1"/>
  <c r="V55" i="2"/>
  <c r="V10" i="2"/>
  <c r="V11" i="2" s="1"/>
  <c r="N55" i="2"/>
  <c r="N58" i="2" s="1"/>
  <c r="N10" i="2"/>
  <c r="N11" i="2" s="1"/>
  <c r="K55" i="2"/>
  <c r="K10" i="2"/>
  <c r="K11" i="2" s="1"/>
  <c r="AA54" i="2"/>
  <c r="AA10" i="2"/>
  <c r="AA11" i="2" s="1"/>
  <c r="M56" i="2"/>
  <c r="V57" i="2"/>
  <c r="V56" i="2" s="1"/>
  <c r="U55" i="2"/>
  <c r="U10" i="2"/>
  <c r="U11" i="2" s="1"/>
  <c r="O55" i="2"/>
  <c r="O10" i="2"/>
  <c r="O11" i="2" s="1"/>
  <c r="N20" i="2"/>
  <c r="N21" i="2" s="1"/>
  <c r="T57" i="2"/>
  <c r="AA57" i="2"/>
  <c r="Q57" i="2"/>
  <c r="Q56" i="2" s="1"/>
  <c r="L55" i="2"/>
  <c r="L10" i="2"/>
  <c r="L11" i="2" s="1"/>
  <c r="R55" i="2"/>
  <c r="R54" i="2" s="1"/>
  <c r="R10" i="2"/>
  <c r="R11" i="2" s="1"/>
  <c r="S55" i="2"/>
  <c r="S54" i="2" s="1"/>
  <c r="S10" i="2"/>
  <c r="S11" i="2" s="1"/>
  <c r="M20" i="2"/>
  <c r="M21" i="2" s="1"/>
  <c r="P58" i="2"/>
  <c r="P56" i="2"/>
  <c r="O57" i="2"/>
  <c r="O56" i="2" s="1"/>
  <c r="F56" i="2"/>
  <c r="L56" i="2"/>
  <c r="T54" i="2"/>
  <c r="P54" i="2"/>
  <c r="F54" i="2"/>
  <c r="M54" i="2"/>
  <c r="S57" i="2"/>
  <c r="Z57" i="2"/>
  <c r="Z56" i="2" s="1"/>
  <c r="U57" i="2"/>
  <c r="U56" i="2" s="1"/>
  <c r="Y31" i="2"/>
  <c r="M31" i="2"/>
  <c r="AA31" i="2"/>
  <c r="K31" i="2"/>
  <c r="F30" i="2"/>
  <c r="Q10" i="2"/>
  <c r="Q11" i="2" s="1"/>
  <c r="X55" i="2"/>
  <c r="X10" i="2"/>
  <c r="X11" i="2" s="1"/>
  <c r="Z55" i="2"/>
  <c r="Z10" i="2"/>
  <c r="Z11" i="2" s="1"/>
  <c r="W55" i="2"/>
  <c r="W10" i="2"/>
  <c r="W11" i="2" s="1"/>
  <c r="O49" i="1"/>
  <c r="U49" i="1"/>
  <c r="P49" i="1"/>
  <c r="M56" i="1"/>
  <c r="W57" i="1"/>
  <c r="W56" i="1" s="1"/>
  <c r="U57" i="1"/>
  <c r="U56" i="1" s="1"/>
  <c r="N55" i="1"/>
  <c r="N58" i="1" s="1"/>
  <c r="N10" i="1"/>
  <c r="N11" i="1" s="1"/>
  <c r="L55" i="1"/>
  <c r="L10" i="1"/>
  <c r="L11" i="1" s="1"/>
  <c r="V55" i="1"/>
  <c r="V10" i="1"/>
  <c r="V11" i="1" s="1"/>
  <c r="Q55" i="1"/>
  <c r="Q10" i="1"/>
  <c r="Q11" i="1" s="1"/>
  <c r="W55" i="1"/>
  <c r="W10" i="1"/>
  <c r="W11" i="1" s="1"/>
  <c r="T49" i="1"/>
  <c r="M49" i="1"/>
  <c r="F48" i="1"/>
  <c r="N49" i="1"/>
  <c r="L49" i="1"/>
  <c r="S49" i="1"/>
  <c r="V49" i="1"/>
  <c r="R49" i="1"/>
  <c r="Y49" i="1"/>
  <c r="W49" i="1"/>
  <c r="Y31" i="1"/>
  <c r="M31" i="1"/>
  <c r="F30" i="1"/>
  <c r="AA31" i="1"/>
  <c r="K31" i="1"/>
  <c r="Q31" i="1"/>
  <c r="P30" i="1"/>
  <c r="P31" i="1" s="1"/>
  <c r="V57" i="1"/>
  <c r="V56" i="1" s="1"/>
  <c r="AA57" i="1"/>
  <c r="AA56" i="1" s="1"/>
  <c r="F56" i="1"/>
  <c r="L56" i="1"/>
  <c r="Y56" i="1"/>
  <c r="S31" i="1"/>
  <c r="R31" i="1"/>
  <c r="Z55" i="1"/>
  <c r="Z10" i="1"/>
  <c r="Z11" i="1" s="1"/>
  <c r="P10" i="1"/>
  <c r="P11" i="1" s="1"/>
  <c r="O55" i="1"/>
  <c r="O10" i="1"/>
  <c r="O11" i="1" s="1"/>
  <c r="U55" i="1"/>
  <c r="U10" i="1"/>
  <c r="U11" i="1" s="1"/>
  <c r="T54" i="1"/>
  <c r="P54" i="1"/>
  <c r="G58" i="1"/>
  <c r="F54" i="1"/>
  <c r="Y54" i="1"/>
  <c r="M54" i="1"/>
  <c r="AA49" i="1"/>
  <c r="X49" i="1"/>
  <c r="P57" i="1"/>
  <c r="K55" i="1"/>
  <c r="K10" i="1"/>
  <c r="K11" i="1" s="1"/>
  <c r="T10" i="1"/>
  <c r="T11" i="1" s="1"/>
  <c r="AA55" i="1"/>
  <c r="AA10" i="1"/>
  <c r="AA11" i="1" s="1"/>
  <c r="S55" i="1"/>
  <c r="S54" i="1" s="1"/>
  <c r="S10" i="1"/>
  <c r="S11" i="1" s="1"/>
  <c r="X55" i="1"/>
  <c r="X10" i="1"/>
  <c r="X11" i="1" s="1"/>
  <c r="R55" i="1"/>
  <c r="R10" i="1"/>
  <c r="R11" i="1" s="1"/>
  <c r="AD56" i="2" l="1"/>
  <c r="AB54" i="2"/>
  <c r="T58" i="1"/>
  <c r="AA56" i="2"/>
  <c r="AA58" i="2"/>
  <c r="Y58" i="2"/>
  <c r="Y59" i="2" s="1"/>
  <c r="Y54" i="2"/>
  <c r="R54" i="1"/>
  <c r="R58" i="1"/>
  <c r="S58" i="1"/>
  <c r="S59" i="1" s="1"/>
  <c r="R56" i="2"/>
  <c r="R58" i="2"/>
  <c r="R59" i="2" s="1"/>
  <c r="S56" i="2"/>
  <c r="S58" i="2"/>
  <c r="S59" i="2" s="1"/>
  <c r="AB59" i="2"/>
  <c r="AD59" i="2"/>
  <c r="AC59" i="2"/>
  <c r="AA54" i="1"/>
  <c r="AA58" i="1"/>
  <c r="AA59" i="1" s="1"/>
  <c r="P59" i="2"/>
  <c r="O54" i="2"/>
  <c r="O58" i="2"/>
  <c r="O59" i="2" s="1"/>
  <c r="Z58" i="2"/>
  <c r="Z59" i="2" s="1"/>
  <c r="Z54" i="2"/>
  <c r="Q58" i="2"/>
  <c r="Q59" i="2" s="1"/>
  <c r="Q54" i="2"/>
  <c r="T58" i="2"/>
  <c r="T59" i="2" s="1"/>
  <c r="T56" i="2"/>
  <c r="M59" i="2"/>
  <c r="K54" i="2"/>
  <c r="K58" i="2"/>
  <c r="K59" i="2" s="1"/>
  <c r="V58" i="2"/>
  <c r="V59" i="2" s="1"/>
  <c r="V54" i="2"/>
  <c r="AA59" i="2"/>
  <c r="F58" i="2"/>
  <c r="L54" i="2"/>
  <c r="L58" i="2"/>
  <c r="L59" i="2" s="1"/>
  <c r="U58" i="2"/>
  <c r="U59" i="2" s="1"/>
  <c r="U54" i="2"/>
  <c r="W58" i="2"/>
  <c r="W59" i="2" s="1"/>
  <c r="W54" i="2"/>
  <c r="X54" i="2"/>
  <c r="X58" i="2"/>
  <c r="X59" i="2" s="1"/>
  <c r="N54" i="2"/>
  <c r="N59" i="2"/>
  <c r="Z58" i="1"/>
  <c r="Z59" i="1" s="1"/>
  <c r="Z54" i="1"/>
  <c r="W58" i="1"/>
  <c r="W59" i="1" s="1"/>
  <c r="W54" i="1"/>
  <c r="V58" i="1"/>
  <c r="V59" i="1" s="1"/>
  <c r="V54" i="1"/>
  <c r="N59" i="1"/>
  <c r="N54" i="1"/>
  <c r="M59" i="1"/>
  <c r="K54" i="1"/>
  <c r="K58" i="1"/>
  <c r="K59" i="1" s="1"/>
  <c r="L54" i="1"/>
  <c r="L58" i="1"/>
  <c r="L59" i="1" s="1"/>
  <c r="R59" i="1"/>
  <c r="F58" i="1"/>
  <c r="Y59" i="1"/>
  <c r="U54" i="1"/>
  <c r="U58" i="1"/>
  <c r="U59" i="1" s="1"/>
  <c r="T59" i="1"/>
  <c r="Q58" i="1"/>
  <c r="Q59" i="1" s="1"/>
  <c r="Q54" i="1"/>
  <c r="X54" i="1"/>
  <c r="X58" i="1"/>
  <c r="X59" i="1" s="1"/>
  <c r="P58" i="1"/>
  <c r="P59" i="1" s="1"/>
  <c r="P56" i="1"/>
  <c r="O54" i="1"/>
  <c r="O58" i="1"/>
  <c r="O59" i="1" s="1"/>
  <c r="AB58" i="1" l="1"/>
  <c r="AB59" i="1" s="1"/>
</calcChain>
</file>

<file path=xl/sharedStrings.xml><?xml version="1.0" encoding="utf-8"?>
<sst xmlns="http://schemas.openxmlformats.org/spreadsheetml/2006/main" count="935" uniqueCount="43">
  <si>
    <t>TOTAL</t>
  </si>
  <si>
    <t>ANGL /</t>
  </si>
  <si>
    <t>EST #</t>
  </si>
  <si>
    <t>AVE</t>
  </si>
  <si>
    <t>VEHICLE</t>
  </si>
  <si>
    <t>INTERV.</t>
  </si>
  <si>
    <t>ANGLS.</t>
  </si>
  <si>
    <t>HOURS</t>
  </si>
  <si>
    <t>ANGL. HRS</t>
  </si>
  <si>
    <t>% SUCC.</t>
  </si>
  <si>
    <t>SUC. ANGLS.</t>
  </si>
  <si>
    <t>LT</t>
  </si>
  <si>
    <t>SPLK</t>
  </si>
  <si>
    <t>BRWN T</t>
  </si>
  <si>
    <t>RBT</t>
  </si>
  <si>
    <t>CHIN.</t>
  </si>
  <si>
    <t>WF</t>
  </si>
  <si>
    <t>HERR</t>
  </si>
  <si>
    <t>SMELT</t>
  </si>
  <si>
    <t>COHO</t>
  </si>
  <si>
    <t>BROOK</t>
  </si>
  <si>
    <t>BURBOT</t>
  </si>
  <si>
    <t>MEN WF</t>
  </si>
  <si>
    <t>FAT</t>
  </si>
  <si>
    <t>YEP</t>
  </si>
  <si>
    <t>WAE</t>
  </si>
  <si>
    <t>NOP</t>
  </si>
  <si>
    <t>WKDAY</t>
  </si>
  <si>
    <t>HRVST RATE</t>
  </si>
  <si>
    <t xml:space="preserve"> EST. HRVST  </t>
  </si>
  <si>
    <t>WKEND</t>
  </si>
  <si>
    <t>DEC  HARVEST RATE</t>
  </si>
  <si>
    <t>JAN HARVEST RATE</t>
  </si>
  <si>
    <t>FEB HARVEST RATE</t>
  </si>
  <si>
    <t>MARCH HARVEST RATE</t>
  </si>
  <si>
    <t>OVERALL HARVEST RATE</t>
  </si>
  <si>
    <t>SMB</t>
  </si>
  <si>
    <t>RBASS</t>
  </si>
  <si>
    <t>WPERCH</t>
  </si>
  <si>
    <t>2019 ICE CREEL - ASHLAND - &lt;60' - FINAL</t>
  </si>
  <si>
    <t>2019 ICE CREEL - ASHLAND - SHALLOW WATER - FINAL</t>
  </si>
  <si>
    <t>2019 ICE CREEL - ASHLAND - COOL WATER - FINAL</t>
  </si>
  <si>
    <t>2019 ICE CREEL - ASHLAND - TRIBAL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</si>
</sst>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2" fillId="0" borderId="0" xfId="0" applyFont="1" applyFill="1"/>
    <xf numFmtId="164" fontId="2" fillId="0" borderId="9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" fontId="2" fillId="0" borderId="18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2" fillId="0" borderId="21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1" fontId="2" fillId="0" borderId="2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1" fontId="2" fillId="0" borderId="2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06B3-6D76-4DDC-8A7A-883A0CF1950B}">
  <sheetPr>
    <pageSetUpPr fitToPage="1"/>
  </sheetPr>
  <dimension ref="A1:AB59"/>
  <sheetViews>
    <sheetView workbookViewId="0"/>
  </sheetViews>
  <sheetFormatPr defaultRowHeight="15" x14ac:dyDescent="0.25"/>
  <cols>
    <col min="9" max="9" width="10.7109375" customWidth="1"/>
    <col min="10" max="10" width="10.85546875" bestFit="1" customWidth="1"/>
    <col min="28" max="28" width="9.140625" style="71"/>
  </cols>
  <sheetData>
    <row r="1" spans="1:28" ht="18" x14ac:dyDescent="0.25">
      <c r="A1" s="1" t="s">
        <v>40</v>
      </c>
    </row>
    <row r="2" spans="1:28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14" t="s">
        <v>26</v>
      </c>
      <c r="AB5" s="69" t="s">
        <v>37</v>
      </c>
    </row>
    <row r="6" spans="1:28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65"/>
      <c r="AB6" s="72"/>
    </row>
    <row r="7" spans="1:28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75">
        <f>G6*AA6</f>
        <v>0</v>
      </c>
      <c r="AB7" s="78"/>
    </row>
    <row r="8" spans="1:28" x14ac:dyDescent="0.25">
      <c r="A8" s="2"/>
      <c r="B8" s="16" t="s">
        <v>30</v>
      </c>
      <c r="C8" s="17">
        <v>84</v>
      </c>
      <c r="D8" s="18">
        <v>1.41</v>
      </c>
      <c r="E8" s="19">
        <f>C8*D8</f>
        <v>118.44</v>
      </c>
      <c r="F8" s="18">
        <v>5.93</v>
      </c>
      <c r="G8" s="19">
        <f>E8*F8</f>
        <v>702.3492</v>
      </c>
      <c r="H8" s="29">
        <v>45.8</v>
      </c>
      <c r="I8" s="19">
        <f>(E8*H8)/100</f>
        <v>54.245519999999999</v>
      </c>
      <c r="J8" s="19" t="s">
        <v>28</v>
      </c>
      <c r="K8" s="17">
        <v>0.2039</v>
      </c>
      <c r="L8" s="17"/>
      <c r="M8" s="17">
        <v>4.9200000000000001E-2</v>
      </c>
      <c r="N8" s="17">
        <v>2.81E-2</v>
      </c>
      <c r="O8" s="17"/>
      <c r="P8" s="17"/>
      <c r="Q8" s="17">
        <v>2.1100000000000001E-2</v>
      </c>
      <c r="R8" s="17">
        <v>7.0000000000000001E-3</v>
      </c>
      <c r="S8" s="17"/>
      <c r="T8" s="17"/>
      <c r="U8" s="17"/>
      <c r="V8" s="17"/>
      <c r="W8" s="17"/>
      <c r="X8" s="17"/>
      <c r="Y8" s="17">
        <v>7.0300000000000001E-2</v>
      </c>
      <c r="Z8" s="17">
        <v>2.81E-2</v>
      </c>
      <c r="AA8" s="65"/>
      <c r="AB8" s="72"/>
    </row>
    <row r="9" spans="1:28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v>144</v>
      </c>
      <c r="L9" s="33">
        <f>G8*L8</f>
        <v>0</v>
      </c>
      <c r="M9" s="25">
        <f>G8*M8</f>
        <v>34.555580640000002</v>
      </c>
      <c r="N9" s="25">
        <f>G8*N8</f>
        <v>19.736012519999999</v>
      </c>
      <c r="O9" s="33">
        <f>G8*O8</f>
        <v>0</v>
      </c>
      <c r="P9" s="33">
        <f>G8*P8</f>
        <v>0</v>
      </c>
      <c r="Q9" s="33">
        <f>G8*Q8</f>
        <v>14.81956812</v>
      </c>
      <c r="R9" s="33">
        <f>G8*R8</f>
        <v>4.9164444000000005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49.375148760000002</v>
      </c>
      <c r="Z9" s="33">
        <f>G8*Z8</f>
        <v>19.736012519999999</v>
      </c>
      <c r="AA9" s="66">
        <f>G8*AA8</f>
        <v>0</v>
      </c>
      <c r="AB9" s="72"/>
    </row>
    <row r="10" spans="1:28" ht="15.75" thickBot="1" x14ac:dyDescent="0.3">
      <c r="A10" s="2"/>
      <c r="B10" s="35" t="s">
        <v>0</v>
      </c>
      <c r="C10" s="36">
        <f>C6+C8</f>
        <v>84</v>
      </c>
      <c r="D10" s="37">
        <f>E10/C10</f>
        <v>1.41</v>
      </c>
      <c r="E10" s="38">
        <f>E6+E8</f>
        <v>118.44</v>
      </c>
      <c r="F10" s="37">
        <f>G10/E10</f>
        <v>5.93</v>
      </c>
      <c r="G10" s="38">
        <f>G6+G8</f>
        <v>702.3492</v>
      </c>
      <c r="H10" s="37">
        <f>(I10/E10)*100</f>
        <v>45.800000000000004</v>
      </c>
      <c r="I10" s="38">
        <f>I6+I8</f>
        <v>54.245519999999999</v>
      </c>
      <c r="J10" s="38"/>
      <c r="K10" s="39">
        <f>K7+K9</f>
        <v>144</v>
      </c>
      <c r="L10" s="39">
        <f>L7+L9</f>
        <v>0</v>
      </c>
      <c r="M10" s="39">
        <f>M7+M9</f>
        <v>34.555580640000002</v>
      </c>
      <c r="N10" s="39">
        <f>N7+N9</f>
        <v>19.736012519999999</v>
      </c>
      <c r="O10" s="39">
        <f t="shared" ref="O10:AA10" si="0">O7+O9</f>
        <v>0</v>
      </c>
      <c r="P10" s="39">
        <f t="shared" si="0"/>
        <v>0</v>
      </c>
      <c r="Q10" s="39">
        <f t="shared" si="0"/>
        <v>14.81956812</v>
      </c>
      <c r="R10" s="39">
        <f t="shared" si="0"/>
        <v>4.9164444000000005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8">
        <f t="shared" si="0"/>
        <v>49.375148760000002</v>
      </c>
      <c r="Z10" s="39">
        <f t="shared" si="0"/>
        <v>19.736012519999999</v>
      </c>
      <c r="AA10" s="76">
        <f t="shared" si="0"/>
        <v>0</v>
      </c>
      <c r="AB10" s="72"/>
    </row>
    <row r="11" spans="1:28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>
        <f>K10/G10</f>
        <v>0.20502621772759191</v>
      </c>
      <c r="L11" s="45">
        <f>L10/G10</f>
        <v>0</v>
      </c>
      <c r="M11" s="45">
        <f>M10/G10</f>
        <v>4.9200000000000001E-2</v>
      </c>
      <c r="N11" s="45">
        <f>N10/G10</f>
        <v>2.81E-2</v>
      </c>
      <c r="O11" s="36">
        <f>O10/G10</f>
        <v>0</v>
      </c>
      <c r="P11" s="36">
        <f>P10/G10</f>
        <v>0</v>
      </c>
      <c r="Q11" s="45">
        <f>Q10/G10</f>
        <v>2.1100000000000001E-2</v>
      </c>
      <c r="R11" s="36">
        <f>R10/G10</f>
        <v>7.000000000000001E-3</v>
      </c>
      <c r="S11" s="36">
        <f>S10/G10</f>
        <v>0</v>
      </c>
      <c r="T11" s="45">
        <f>T10/G10</f>
        <v>0</v>
      </c>
      <c r="U11" s="45">
        <f>U10/G10</f>
        <v>0</v>
      </c>
      <c r="V11" s="36">
        <f>V10/G10</f>
        <v>0</v>
      </c>
      <c r="W11" s="36">
        <f>W10/G10</f>
        <v>0</v>
      </c>
      <c r="X11" s="36">
        <f>X10/G10</f>
        <v>0</v>
      </c>
      <c r="Y11" s="45">
        <f>Y10/G10</f>
        <v>7.0300000000000001E-2</v>
      </c>
      <c r="Z11" s="45">
        <f>Z10/G10</f>
        <v>2.81E-2</v>
      </c>
      <c r="AA11" s="68">
        <f>AA10/G10</f>
        <v>0</v>
      </c>
      <c r="AB11" s="72"/>
    </row>
    <row r="14" spans="1:28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14" t="s">
        <v>26</v>
      </c>
      <c r="AB15" s="69" t="s">
        <v>37</v>
      </c>
    </row>
    <row r="16" spans="1:28" ht="15.75" thickBot="1" x14ac:dyDescent="0.3">
      <c r="A16" s="15">
        <v>43466</v>
      </c>
      <c r="B16" s="16" t="s">
        <v>27</v>
      </c>
      <c r="C16" s="17">
        <v>279</v>
      </c>
      <c r="D16" s="18">
        <v>1.68</v>
      </c>
      <c r="E16" s="19">
        <f>C16*D16</f>
        <v>468.71999999999997</v>
      </c>
      <c r="F16" s="18">
        <v>4.83</v>
      </c>
      <c r="G16" s="19">
        <f>E16*F16</f>
        <v>2263.9175999999998</v>
      </c>
      <c r="H16" s="29">
        <v>38.1</v>
      </c>
      <c r="I16" s="19">
        <f>(E16*H16)/100</f>
        <v>178.58232000000001</v>
      </c>
      <c r="J16" s="19" t="s">
        <v>28</v>
      </c>
      <c r="K16" s="17">
        <v>0.18740000000000001</v>
      </c>
      <c r="L16" s="17"/>
      <c r="M16" s="17">
        <v>1.4800000000000001E-2</v>
      </c>
      <c r="N16" s="17">
        <v>3.95E-2</v>
      </c>
      <c r="O16" s="17"/>
      <c r="P16" s="17"/>
      <c r="Q16" s="17">
        <v>2.47E-2</v>
      </c>
      <c r="R16" s="17">
        <v>4.8999999999999998E-3</v>
      </c>
      <c r="S16" s="17">
        <v>2.9600000000000001E-2</v>
      </c>
      <c r="T16" s="17">
        <v>4.8999999999999998E-3</v>
      </c>
      <c r="U16" s="17"/>
      <c r="V16" s="17"/>
      <c r="W16" s="17"/>
      <c r="X16" s="17"/>
      <c r="Y16" s="17">
        <v>0</v>
      </c>
      <c r="Z16" s="17">
        <v>6.4100000000000004E-2</v>
      </c>
      <c r="AA16" s="65"/>
      <c r="AB16" s="72">
        <v>4.8999999999999998E-3</v>
      </c>
    </row>
    <row r="17" spans="1:28" ht="15.75" thickBot="1" x14ac:dyDescent="0.3">
      <c r="A17" s="47"/>
      <c r="B17" s="30"/>
      <c r="C17" s="31"/>
      <c r="D17" s="48"/>
      <c r="E17" s="33"/>
      <c r="F17" s="48"/>
      <c r="G17" s="33"/>
      <c r="H17" s="49"/>
      <c r="I17" s="33"/>
      <c r="J17" s="33" t="s">
        <v>29</v>
      </c>
      <c r="K17" s="33">
        <f>G16*K16</f>
        <v>424.25815824</v>
      </c>
      <c r="L17" s="33">
        <f>G16*L16</f>
        <v>0</v>
      </c>
      <c r="M17" s="33">
        <f>G16*M16</f>
        <v>33.505980479999998</v>
      </c>
      <c r="N17" s="33">
        <f>G16*N16</f>
        <v>89.42474519999999</v>
      </c>
      <c r="O17" s="33">
        <f>G16*O16</f>
        <v>0</v>
      </c>
      <c r="P17" s="33">
        <f>G16*P16</f>
        <v>0</v>
      </c>
      <c r="Q17" s="33">
        <f>G16*Q16</f>
        <v>55.918764719999992</v>
      </c>
      <c r="R17" s="33">
        <f>G16*R16</f>
        <v>11.093196239999999</v>
      </c>
      <c r="S17" s="33">
        <f>G16*S16</f>
        <v>67.011960959999996</v>
      </c>
      <c r="T17" s="33">
        <f>G16*T16</f>
        <v>11.093196239999999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145.11711815999999</v>
      </c>
      <c r="AA17" s="66">
        <f>G16*AA16</f>
        <v>0</v>
      </c>
      <c r="AB17" s="70">
        <f>G16*AB16</f>
        <v>11.093196239999999</v>
      </c>
    </row>
    <row r="18" spans="1:28" x14ac:dyDescent="0.25">
      <c r="A18" s="2"/>
      <c r="B18" s="16" t="s">
        <v>30</v>
      </c>
      <c r="C18" s="17">
        <v>405</v>
      </c>
      <c r="D18" s="18">
        <v>1.79</v>
      </c>
      <c r="E18" s="19">
        <f>C18*D18</f>
        <v>724.95</v>
      </c>
      <c r="F18" s="18">
        <v>6.18</v>
      </c>
      <c r="G18" s="19">
        <f>E18*F18</f>
        <v>4480.1909999999998</v>
      </c>
      <c r="H18" s="29">
        <v>44.9</v>
      </c>
      <c r="I18" s="19">
        <f>(E18*H18)/100</f>
        <v>325.50254999999999</v>
      </c>
      <c r="J18" s="19" t="s">
        <v>28</v>
      </c>
      <c r="K18" s="17">
        <v>0.23080000000000001</v>
      </c>
      <c r="L18" s="17">
        <v>2.3999999999999998E-3</v>
      </c>
      <c r="M18" s="17">
        <v>3.04E-2</v>
      </c>
      <c r="N18" s="17">
        <v>2.6200000000000001E-2</v>
      </c>
      <c r="O18" s="17"/>
      <c r="P18" s="17"/>
      <c r="Q18" s="17">
        <v>7.1000000000000004E-3</v>
      </c>
      <c r="R18" s="17">
        <v>7.1000000000000004E-3</v>
      </c>
      <c r="S18" s="17">
        <v>6.3100000000000003E-2</v>
      </c>
      <c r="T18" s="17">
        <v>3.5999999999999999E-3</v>
      </c>
      <c r="U18" s="17"/>
      <c r="V18" s="17">
        <v>2.3999999999999998E-3</v>
      </c>
      <c r="W18" s="17"/>
      <c r="X18" s="17"/>
      <c r="Y18" s="17">
        <v>8.3299999999999999E-2</v>
      </c>
      <c r="Z18" s="17"/>
      <c r="AA18" s="65">
        <v>4.7999999999999996E-3</v>
      </c>
      <c r="AB18" s="72"/>
    </row>
    <row r="19" spans="1:28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1033</v>
      </c>
      <c r="L19" s="33">
        <f>G18*L18</f>
        <v>10.752458399999998</v>
      </c>
      <c r="M19" s="33">
        <f>G18*M18</f>
        <v>136.19780639999999</v>
      </c>
      <c r="N19" s="33">
        <f>G18*N18</f>
        <v>117.38100420000001</v>
      </c>
      <c r="O19" s="33">
        <f>G18*O18</f>
        <v>0</v>
      </c>
      <c r="P19" s="33">
        <f>G18*P18</f>
        <v>0</v>
      </c>
      <c r="Q19" s="33">
        <f>G18*Q18</f>
        <v>31.809356099999999</v>
      </c>
      <c r="R19" s="33">
        <f>G18*R18</f>
        <v>31.809356099999999</v>
      </c>
      <c r="S19" s="25">
        <f>G18*S18</f>
        <v>282.70005209999999</v>
      </c>
      <c r="T19" s="33">
        <f>G18*T18</f>
        <v>16.128687599999999</v>
      </c>
      <c r="U19" s="33">
        <f>G18*U18</f>
        <v>0</v>
      </c>
      <c r="V19" s="33">
        <f>G18*V18</f>
        <v>10.752458399999998</v>
      </c>
      <c r="W19" s="33">
        <f>G18*W18</f>
        <v>0</v>
      </c>
      <c r="X19" s="33">
        <f>G18*X18</f>
        <v>0</v>
      </c>
      <c r="Y19" s="33">
        <f>G18*Y18</f>
        <v>373.1999103</v>
      </c>
      <c r="Z19" s="33">
        <f>G18*Z18</f>
        <v>0</v>
      </c>
      <c r="AA19" s="66">
        <f>G18*AA18</f>
        <v>21.504916799999997</v>
      </c>
      <c r="AB19" s="70">
        <f>G18*AB18</f>
        <v>0</v>
      </c>
    </row>
    <row r="20" spans="1:28" ht="15.75" thickBot="1" x14ac:dyDescent="0.3">
      <c r="A20" s="2"/>
      <c r="B20" s="35" t="s">
        <v>0</v>
      </c>
      <c r="C20" s="36">
        <f>C16+C18</f>
        <v>684</v>
      </c>
      <c r="D20" s="37">
        <f>E20/C20</f>
        <v>1.7451315789473685</v>
      </c>
      <c r="E20" s="38">
        <f>E16+E18</f>
        <v>1193.67</v>
      </c>
      <c r="F20" s="37">
        <f>G20/E20</f>
        <v>5.6498936892105851</v>
      </c>
      <c r="G20" s="38">
        <f>G16+G18</f>
        <v>6744.1085999999996</v>
      </c>
      <c r="H20" s="50">
        <f>(I20/E20)*100</f>
        <v>42.306500121474109</v>
      </c>
      <c r="I20" s="38">
        <v>505</v>
      </c>
      <c r="J20" s="38"/>
      <c r="K20" s="38">
        <f t="shared" ref="K20:AA20" si="1">K17+K19</f>
        <v>1457.2581582400001</v>
      </c>
      <c r="L20" s="39">
        <f>L17+L19</f>
        <v>10.752458399999998</v>
      </c>
      <c r="M20" s="38">
        <f t="shared" si="1"/>
        <v>169.70378688</v>
      </c>
      <c r="N20" s="38">
        <v>206</v>
      </c>
      <c r="O20" s="38">
        <f t="shared" si="1"/>
        <v>0</v>
      </c>
      <c r="P20" s="38">
        <f t="shared" si="1"/>
        <v>0</v>
      </c>
      <c r="Q20" s="38">
        <f t="shared" si="1"/>
        <v>87.728120819999987</v>
      </c>
      <c r="R20" s="38">
        <f t="shared" si="1"/>
        <v>42.90255234</v>
      </c>
      <c r="S20" s="39">
        <f t="shared" si="1"/>
        <v>349.71201306</v>
      </c>
      <c r="T20" s="38">
        <f t="shared" si="1"/>
        <v>27.221883839999997</v>
      </c>
      <c r="U20" s="38">
        <f t="shared" si="1"/>
        <v>0</v>
      </c>
      <c r="V20" s="38">
        <f t="shared" si="1"/>
        <v>10.752458399999998</v>
      </c>
      <c r="W20" s="38">
        <f t="shared" si="1"/>
        <v>0</v>
      </c>
      <c r="X20" s="38">
        <f t="shared" si="1"/>
        <v>0</v>
      </c>
      <c r="Y20" s="38">
        <f t="shared" si="1"/>
        <v>373.1999103</v>
      </c>
      <c r="Z20" s="38">
        <f t="shared" si="1"/>
        <v>145.11711815999999</v>
      </c>
      <c r="AA20" s="67">
        <f t="shared" si="1"/>
        <v>21.504916799999997</v>
      </c>
      <c r="AB20" s="70">
        <f>AB17+AB19</f>
        <v>11.093196239999999</v>
      </c>
    </row>
    <row r="21" spans="1:28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>
        <f>K20/G20</f>
        <v>0.21607869099854057</v>
      </c>
      <c r="L21" s="45">
        <f>L20/G20</f>
        <v>1.5943483472374688E-3</v>
      </c>
      <c r="M21" s="45">
        <f>M20/G20</f>
        <v>2.5163264257043547E-2</v>
      </c>
      <c r="N21" s="45">
        <f>N20/G20</f>
        <v>3.0545178350182559E-2</v>
      </c>
      <c r="O21" s="45">
        <f>O20/G20</f>
        <v>0</v>
      </c>
      <c r="P21" s="45">
        <f>P20/G20</f>
        <v>0</v>
      </c>
      <c r="Q21" s="45">
        <f>Q20/G20</f>
        <v>1.3008112120258561E-2</v>
      </c>
      <c r="R21" s="45">
        <f>R20/G20</f>
        <v>6.3614859849676804E-3</v>
      </c>
      <c r="S21" s="45">
        <f>S20/G20</f>
        <v>5.1854445680189674E-2</v>
      </c>
      <c r="T21" s="45">
        <f>T20/G20</f>
        <v>4.0363946452463707E-3</v>
      </c>
      <c r="U21" s="45">
        <f>U20/G20</f>
        <v>0</v>
      </c>
      <c r="V21" s="45">
        <f>V20/G20</f>
        <v>1.5943483472374688E-3</v>
      </c>
      <c r="W21" s="45">
        <f>W20/G20</f>
        <v>0</v>
      </c>
      <c r="X21" s="45">
        <f>X20/G20</f>
        <v>0</v>
      </c>
      <c r="Y21" s="45">
        <f>Y20/G20</f>
        <v>5.5337173885367151E-2</v>
      </c>
      <c r="Z21" s="45">
        <f>Z20/G20</f>
        <v>2.1517612892532602E-2</v>
      </c>
      <c r="AA21" s="68">
        <f>AA20/G20</f>
        <v>3.1886966944749376E-3</v>
      </c>
      <c r="AB21" s="73">
        <f>AB20/G20</f>
        <v>1.6448721243901678E-3</v>
      </c>
    </row>
    <row r="22" spans="1:28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8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8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14" t="s">
        <v>26</v>
      </c>
      <c r="AB25" s="72"/>
    </row>
    <row r="26" spans="1:28" ht="15.75" thickBot="1" x14ac:dyDescent="0.3">
      <c r="A26" s="15">
        <v>43497</v>
      </c>
      <c r="B26" s="16" t="s">
        <v>27</v>
      </c>
      <c r="C26" s="17">
        <v>176</v>
      </c>
      <c r="D26" s="18">
        <v>1.1100000000000001</v>
      </c>
      <c r="E26" s="19">
        <f>C26*D26</f>
        <v>195.36</v>
      </c>
      <c r="F26" s="18">
        <v>4.3</v>
      </c>
      <c r="G26" s="19">
        <f>E26*F26</f>
        <v>840.048</v>
      </c>
      <c r="H26" s="29">
        <v>30</v>
      </c>
      <c r="I26" s="19">
        <f>(E26*H26)/100</f>
        <v>58.608000000000004</v>
      </c>
      <c r="J26" s="19" t="s">
        <v>28</v>
      </c>
      <c r="K26" s="17">
        <v>0.1628</v>
      </c>
      <c r="L26" s="17"/>
      <c r="M26" s="17">
        <v>2.3300000000000001E-2</v>
      </c>
      <c r="N26" s="17"/>
      <c r="O26" s="17"/>
      <c r="P26" s="17"/>
      <c r="Q26" s="17"/>
      <c r="R26" s="17">
        <v>2.3300000000000001E-2</v>
      </c>
      <c r="S26" s="17"/>
      <c r="T26" s="17"/>
      <c r="U26" s="17"/>
      <c r="V26" s="17"/>
      <c r="W26" s="17"/>
      <c r="X26" s="17"/>
      <c r="Y26" s="17">
        <v>0.1163</v>
      </c>
      <c r="Z26" s="17"/>
      <c r="AA26" s="65"/>
      <c r="AB26" s="72"/>
    </row>
    <row r="27" spans="1:28" ht="15.75" thickBot="1" x14ac:dyDescent="0.3">
      <c r="A27" s="47"/>
      <c r="B27" s="30"/>
      <c r="C27" s="31"/>
      <c r="D27" s="48"/>
      <c r="E27" s="33"/>
      <c r="F27" s="48"/>
      <c r="G27" s="33"/>
      <c r="H27" s="49"/>
      <c r="I27" s="33"/>
      <c r="J27" s="33" t="s">
        <v>29</v>
      </c>
      <c r="K27" s="33">
        <f>G26*K26</f>
        <v>136.75981440000001</v>
      </c>
      <c r="L27" s="33">
        <f>G26*L26</f>
        <v>0</v>
      </c>
      <c r="M27" s="33">
        <f>G26*M26</f>
        <v>19.573118400000002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>
        <f>G26*R26</f>
        <v>19.573118400000002</v>
      </c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v>97</v>
      </c>
      <c r="Z27" s="33">
        <f>G26*Z26</f>
        <v>0</v>
      </c>
      <c r="AA27" s="66">
        <f>G26*AA26</f>
        <v>0</v>
      </c>
      <c r="AB27" s="72"/>
    </row>
    <row r="28" spans="1:28" x14ac:dyDescent="0.25">
      <c r="A28" s="2"/>
      <c r="B28" s="16" t="s">
        <v>30</v>
      </c>
      <c r="C28" s="17">
        <v>296</v>
      </c>
      <c r="D28" s="18">
        <v>1.84</v>
      </c>
      <c r="E28" s="19">
        <f>C28*D28</f>
        <v>544.64</v>
      </c>
      <c r="F28" s="18">
        <v>6.05</v>
      </c>
      <c r="G28" s="19">
        <f>E28*F28</f>
        <v>3295.0719999999997</v>
      </c>
      <c r="H28" s="29">
        <v>52.2</v>
      </c>
      <c r="I28" s="19">
        <f>(E28*H28)/100</f>
        <v>284.30208000000005</v>
      </c>
      <c r="J28" s="19" t="s">
        <v>28</v>
      </c>
      <c r="K28" s="17">
        <v>0.377</v>
      </c>
      <c r="L28" s="17">
        <v>1.0800000000000001E-2</v>
      </c>
      <c r="M28" s="17">
        <v>3.5900000000000001E-2</v>
      </c>
      <c r="N28" s="17">
        <v>1.44E-2</v>
      </c>
      <c r="O28" s="17"/>
      <c r="P28" s="17"/>
      <c r="Q28" s="17">
        <v>3.5900000000000001E-2</v>
      </c>
      <c r="R28" s="17">
        <v>1.0800000000000001E-2</v>
      </c>
      <c r="S28" s="17">
        <v>0.1149</v>
      </c>
      <c r="T28" s="17">
        <v>2.5100000000000001E-2</v>
      </c>
      <c r="U28" s="17"/>
      <c r="V28" s="17">
        <v>1.7999999999999999E-2</v>
      </c>
      <c r="W28" s="17"/>
      <c r="X28" s="17"/>
      <c r="Y28" s="17">
        <v>0.1113</v>
      </c>
      <c r="Z28" s="17"/>
      <c r="AA28" s="65"/>
      <c r="AB28" s="72"/>
    </row>
    <row r="29" spans="1:28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v>1243</v>
      </c>
      <c r="L29" s="33">
        <f>G28*L28</f>
        <v>35.586777599999998</v>
      </c>
      <c r="M29" s="33">
        <f>G28*M28</f>
        <v>118.29308479999999</v>
      </c>
      <c r="N29" s="33">
        <f>G28*N28</f>
        <v>47.449036799999995</v>
      </c>
      <c r="O29" s="33">
        <f>G28*O28</f>
        <v>0</v>
      </c>
      <c r="P29" s="33">
        <f>G28*P28</f>
        <v>0</v>
      </c>
      <c r="Q29" s="33">
        <f>G28*Q28</f>
        <v>118.29308479999999</v>
      </c>
      <c r="R29" s="33">
        <f>G28*R28</f>
        <v>35.586777599999998</v>
      </c>
      <c r="S29" s="33">
        <f>G28*S28</f>
        <v>378.60377279999994</v>
      </c>
      <c r="T29" s="33">
        <f>G28*T28</f>
        <v>82.706307199999998</v>
      </c>
      <c r="U29" s="33">
        <f>G28*U28</f>
        <v>0</v>
      </c>
      <c r="V29" s="33">
        <f>G28*V28</f>
        <v>59.311295999999992</v>
      </c>
      <c r="W29" s="33">
        <f>G28*W28</f>
        <v>0</v>
      </c>
      <c r="X29" s="33">
        <f>G28*X28</f>
        <v>0</v>
      </c>
      <c r="Y29" s="33">
        <f>G28*Y28</f>
        <v>366.74151359999996</v>
      </c>
      <c r="Z29" s="33">
        <f>G28*Z28</f>
        <v>0</v>
      </c>
      <c r="AA29" s="66">
        <f>G28*AA28</f>
        <v>0</v>
      </c>
      <c r="AB29" s="72"/>
    </row>
    <row r="30" spans="1:28" ht="15.75" thickBot="1" x14ac:dyDescent="0.3">
      <c r="A30" s="2"/>
      <c r="B30" s="35" t="s">
        <v>0</v>
      </c>
      <c r="C30" s="36">
        <f>C26+C28</f>
        <v>472</v>
      </c>
      <c r="D30" s="37">
        <f>E30/C30</f>
        <v>1.5677966101694916</v>
      </c>
      <c r="E30" s="38">
        <f>E26+E28</f>
        <v>740</v>
      </c>
      <c r="F30" s="37">
        <f>G30/E30</f>
        <v>5.5880000000000001</v>
      </c>
      <c r="G30" s="38">
        <f>G26+G28</f>
        <v>4135.12</v>
      </c>
      <c r="H30" s="50">
        <f>(I30/E30)*100</f>
        <v>46.339200000000005</v>
      </c>
      <c r="I30" s="38">
        <f>I26+I28</f>
        <v>342.91008000000005</v>
      </c>
      <c r="J30" s="38"/>
      <c r="K30" s="38">
        <f t="shared" ref="K30" si="2">K27+K29</f>
        <v>1379.7598144000001</v>
      </c>
      <c r="L30" s="52">
        <f t="shared" ref="L30:Z30" si="3">L27+L29</f>
        <v>35.586777599999998</v>
      </c>
      <c r="M30" s="38">
        <f t="shared" si="3"/>
        <v>137.8662032</v>
      </c>
      <c r="N30" s="52">
        <f t="shared" si="3"/>
        <v>47.449036799999995</v>
      </c>
      <c r="O30" s="52">
        <f t="shared" si="3"/>
        <v>0</v>
      </c>
      <c r="P30" s="52">
        <f t="shared" si="3"/>
        <v>0</v>
      </c>
      <c r="Q30" s="52">
        <f t="shared" si="3"/>
        <v>118.29308479999999</v>
      </c>
      <c r="R30" s="52">
        <v>56</v>
      </c>
      <c r="S30" s="39">
        <f t="shared" si="3"/>
        <v>378.60377279999994</v>
      </c>
      <c r="T30" s="38">
        <f t="shared" si="3"/>
        <v>82.706307199999998</v>
      </c>
      <c r="U30" s="52">
        <f t="shared" si="3"/>
        <v>0</v>
      </c>
      <c r="V30" s="52">
        <f t="shared" si="3"/>
        <v>59.311295999999992</v>
      </c>
      <c r="W30" s="38">
        <f t="shared" si="3"/>
        <v>0</v>
      </c>
      <c r="X30" s="38">
        <f t="shared" si="3"/>
        <v>0</v>
      </c>
      <c r="Y30" s="38">
        <v>464</v>
      </c>
      <c r="Z30" s="38">
        <f t="shared" si="3"/>
        <v>0</v>
      </c>
      <c r="AA30" s="67"/>
      <c r="AB30" s="72"/>
    </row>
    <row r="31" spans="1:28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0.33366862736752506</v>
      </c>
      <c r="L31" s="45">
        <f>L30/G30</f>
        <v>8.6059842519685039E-3</v>
      </c>
      <c r="M31" s="45">
        <f>M30/G30</f>
        <v>3.3340314960629926E-2</v>
      </c>
      <c r="N31" s="45">
        <f>N30/G30</f>
        <v>1.1474645669291338E-2</v>
      </c>
      <c r="O31" s="45">
        <f>O30/G30</f>
        <v>0</v>
      </c>
      <c r="P31" s="45">
        <f>P30/G30</f>
        <v>0</v>
      </c>
      <c r="Q31" s="45">
        <f>Q30/G30</f>
        <v>2.8606929133858264E-2</v>
      </c>
      <c r="R31" s="45">
        <f>R30/G30</f>
        <v>1.3542533227572599E-2</v>
      </c>
      <c r="S31" s="45">
        <f>S30/G30</f>
        <v>9.1558110236220458E-2</v>
      </c>
      <c r="T31" s="45">
        <f>T30/G30</f>
        <v>2.0000944881889762E-2</v>
      </c>
      <c r="U31" s="45">
        <f>U30/G30</f>
        <v>0</v>
      </c>
      <c r="V31" s="45">
        <f>V30/G30</f>
        <v>1.4343307086614172E-2</v>
      </c>
      <c r="W31" s="45">
        <f>W30/G30</f>
        <v>0</v>
      </c>
      <c r="X31" s="45">
        <f>X30/G30</f>
        <v>0</v>
      </c>
      <c r="Y31" s="45">
        <f>Y30/G30</f>
        <v>0.11220956102845867</v>
      </c>
      <c r="Z31" s="45">
        <f>Z30/G30</f>
        <v>0</v>
      </c>
      <c r="AA31" s="68">
        <f>AA30/G30</f>
        <v>0</v>
      </c>
      <c r="AB31" s="72"/>
    </row>
    <row r="32" spans="1:28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8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8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14" t="s">
        <v>26</v>
      </c>
      <c r="AB34" s="72"/>
    </row>
    <row r="35" spans="1:28" ht="15.75" thickBot="1" x14ac:dyDescent="0.3">
      <c r="A35" s="15">
        <v>43525</v>
      </c>
      <c r="B35" s="16" t="s">
        <v>27</v>
      </c>
      <c r="C35" s="17">
        <v>59</v>
      </c>
      <c r="D35" s="18">
        <v>1.43</v>
      </c>
      <c r="E35" s="19">
        <f>C35*D35</f>
        <v>84.36999999999999</v>
      </c>
      <c r="F35" s="18">
        <v>5.9</v>
      </c>
      <c r="G35" s="19">
        <f>E35*F35</f>
        <v>497.78299999999996</v>
      </c>
      <c r="H35" s="29">
        <v>50</v>
      </c>
      <c r="I35" s="19">
        <f>(E35*H35)/100</f>
        <v>42.184999999999988</v>
      </c>
      <c r="J35" s="19" t="s">
        <v>28</v>
      </c>
      <c r="K35" s="17">
        <v>0.30509999999999998</v>
      </c>
      <c r="L35" s="17">
        <v>1.6899999999999998E-2</v>
      </c>
      <c r="M35" s="17"/>
      <c r="N35" s="17">
        <v>3.39E-2</v>
      </c>
      <c r="O35" s="17"/>
      <c r="P35" s="17"/>
      <c r="Q35" s="17">
        <v>0.1525</v>
      </c>
      <c r="R35" s="17">
        <v>3.39E-2</v>
      </c>
      <c r="S35" s="17"/>
      <c r="T35" s="17">
        <v>1.6899999999999998E-2</v>
      </c>
      <c r="U35" s="17"/>
      <c r="V35" s="17">
        <v>1.6899999999999998E-2</v>
      </c>
      <c r="W35" s="17"/>
      <c r="X35" s="17"/>
      <c r="Y35" s="17">
        <v>3.39E-2</v>
      </c>
      <c r="Z35" s="17"/>
      <c r="AA35" s="65"/>
      <c r="AB35" s="72"/>
    </row>
    <row r="36" spans="1:28" ht="15.75" thickBot="1" x14ac:dyDescent="0.3">
      <c r="A36" s="47"/>
      <c r="B36" s="30"/>
      <c r="C36" s="31"/>
      <c r="D36" s="48"/>
      <c r="E36" s="33"/>
      <c r="F36" s="48"/>
      <c r="G36" s="33"/>
      <c r="H36" s="49"/>
      <c r="I36" s="33"/>
      <c r="J36" s="33" t="s">
        <v>29</v>
      </c>
      <c r="K36" s="33">
        <v>151</v>
      </c>
      <c r="L36" s="33">
        <f>G35*L35</f>
        <v>8.4125326999999981</v>
      </c>
      <c r="M36" s="33">
        <f>G35*M35</f>
        <v>0</v>
      </c>
      <c r="N36" s="33">
        <f>G35*N35</f>
        <v>16.8748437</v>
      </c>
      <c r="O36" s="33">
        <f>G35*O35</f>
        <v>0</v>
      </c>
      <c r="P36" s="33">
        <f>G35*P35</f>
        <v>0</v>
      </c>
      <c r="Q36" s="33">
        <f>G35*Q35</f>
        <v>75.911907499999998</v>
      </c>
      <c r="R36" s="33">
        <f>G35*R35</f>
        <v>16.8748437</v>
      </c>
      <c r="S36" s="33">
        <f>G35*S35</f>
        <v>0</v>
      </c>
      <c r="T36" s="33">
        <f>G35*T35</f>
        <v>8.4125326999999981</v>
      </c>
      <c r="U36" s="33">
        <f>G35*U35</f>
        <v>0</v>
      </c>
      <c r="V36" s="33">
        <f>G35*V35</f>
        <v>8.4125326999999981</v>
      </c>
      <c r="W36" s="33">
        <f>G35*W35</f>
        <v>0</v>
      </c>
      <c r="X36" s="33">
        <f>G35*X35</f>
        <v>0</v>
      </c>
      <c r="Y36" s="33">
        <f>G35*Y35</f>
        <v>16.8748437</v>
      </c>
      <c r="Z36" s="33">
        <f>G35*Z35</f>
        <v>0</v>
      </c>
      <c r="AA36" s="66">
        <f>G35*AA35</f>
        <v>0</v>
      </c>
      <c r="AB36" s="72"/>
    </row>
    <row r="37" spans="1:28" x14ac:dyDescent="0.25">
      <c r="A37" s="2"/>
      <c r="B37" s="16" t="s">
        <v>30</v>
      </c>
      <c r="C37" s="17">
        <v>102</v>
      </c>
      <c r="D37" s="18">
        <v>1.89</v>
      </c>
      <c r="E37" s="19">
        <f>C37*D37</f>
        <v>192.78</v>
      </c>
      <c r="F37" s="18">
        <v>9.2200000000000006</v>
      </c>
      <c r="G37" s="19">
        <f>E37*F37</f>
        <v>1777.4316000000001</v>
      </c>
      <c r="H37" s="29">
        <v>64.7</v>
      </c>
      <c r="I37" s="19">
        <f>(E37*H37)/100</f>
        <v>124.72866</v>
      </c>
      <c r="J37" s="19" t="s">
        <v>28</v>
      </c>
      <c r="K37" s="17">
        <v>0.21049999999999999</v>
      </c>
      <c r="L37" s="17"/>
      <c r="M37" s="17">
        <v>2.53E-2</v>
      </c>
      <c r="N37" s="17"/>
      <c r="O37" s="17"/>
      <c r="P37" s="17"/>
      <c r="Q37" s="17">
        <v>3.8300000000000001E-2</v>
      </c>
      <c r="R37" s="17"/>
      <c r="S37" s="17">
        <v>0.1212</v>
      </c>
      <c r="T37" s="17">
        <v>6.4000000000000003E-3</v>
      </c>
      <c r="U37" s="17"/>
      <c r="V37" s="17"/>
      <c r="W37" s="17"/>
      <c r="X37" s="17"/>
      <c r="Y37" s="17">
        <v>1.2800000000000001E-2</v>
      </c>
      <c r="Z37" s="17"/>
      <c r="AA37" s="65">
        <v>6.4000000000000003E-3</v>
      </c>
      <c r="AB37" s="72"/>
    </row>
    <row r="38" spans="1:28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374.14935180000003</v>
      </c>
      <c r="L38" s="33">
        <f>G37*L37</f>
        <v>0</v>
      </c>
      <c r="M38" s="33">
        <f>G37*M37</f>
        <v>44.96901948</v>
      </c>
      <c r="N38" s="33">
        <f>G37*N37</f>
        <v>0</v>
      </c>
      <c r="O38" s="33">
        <f>G37*O37</f>
        <v>0</v>
      </c>
      <c r="P38" s="33"/>
      <c r="Q38" s="33">
        <f>G37*Q37</f>
        <v>68.075630280000013</v>
      </c>
      <c r="R38" s="33">
        <f>G37*R37</f>
        <v>0</v>
      </c>
      <c r="S38" s="33">
        <v>216</v>
      </c>
      <c r="T38" s="33">
        <f>G37*T37</f>
        <v>11.375562240000001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22.751124480000001</v>
      </c>
      <c r="Z38" s="33">
        <f>H37*Z37</f>
        <v>0</v>
      </c>
      <c r="AA38" s="66">
        <f>G37*AA37</f>
        <v>11.375562240000001</v>
      </c>
      <c r="AB38" s="72"/>
    </row>
    <row r="39" spans="1:28" ht="15.75" thickBot="1" x14ac:dyDescent="0.3">
      <c r="A39" s="2"/>
      <c r="B39" s="35" t="s">
        <v>0</v>
      </c>
      <c r="C39" s="36">
        <f>C35+C37</f>
        <v>161</v>
      </c>
      <c r="D39" s="37">
        <f>E39/C39</f>
        <v>1.7214285714285713</v>
      </c>
      <c r="E39" s="38">
        <f>E35+E37</f>
        <v>277.14999999999998</v>
      </c>
      <c r="F39" s="37">
        <f>G39/E39</f>
        <v>8.2093256359372191</v>
      </c>
      <c r="G39" s="38">
        <f>G35+G37</f>
        <v>2275.2146000000002</v>
      </c>
      <c r="H39" s="50">
        <f>(I39/E39)*100</f>
        <v>60.225026159119608</v>
      </c>
      <c r="I39" s="38">
        <f>I35+I37</f>
        <v>166.91365999999999</v>
      </c>
      <c r="J39" s="38"/>
      <c r="K39" s="38">
        <f t="shared" ref="K39:AA39" si="4">K36+K38</f>
        <v>525.14935179999998</v>
      </c>
      <c r="L39" s="52">
        <f t="shared" si="4"/>
        <v>8.4125326999999981</v>
      </c>
      <c r="M39" s="38">
        <f t="shared" ref="M39" si="5">M36+M38</f>
        <v>44.96901948</v>
      </c>
      <c r="N39" s="38">
        <f t="shared" si="4"/>
        <v>16.8748437</v>
      </c>
      <c r="O39" s="38">
        <f t="shared" si="4"/>
        <v>0</v>
      </c>
      <c r="P39" s="38">
        <f t="shared" si="4"/>
        <v>0</v>
      </c>
      <c r="Q39" s="38">
        <f t="shared" si="4"/>
        <v>143.98753778000003</v>
      </c>
      <c r="R39" s="38">
        <f t="shared" si="4"/>
        <v>16.8748437</v>
      </c>
      <c r="S39" s="38">
        <f t="shared" si="4"/>
        <v>216</v>
      </c>
      <c r="T39" s="38">
        <v>19</v>
      </c>
      <c r="U39" s="38">
        <f t="shared" si="4"/>
        <v>0</v>
      </c>
      <c r="V39" s="38">
        <f t="shared" si="4"/>
        <v>8.4125326999999981</v>
      </c>
      <c r="W39" s="38">
        <f t="shared" si="4"/>
        <v>0</v>
      </c>
      <c r="X39" s="38">
        <f t="shared" si="4"/>
        <v>0</v>
      </c>
      <c r="Y39" s="38">
        <f t="shared" si="4"/>
        <v>39.625968180000001</v>
      </c>
      <c r="Z39" s="38">
        <f t="shared" si="4"/>
        <v>0</v>
      </c>
      <c r="AA39" s="67">
        <f t="shared" si="4"/>
        <v>11.375562240000001</v>
      </c>
      <c r="AB39" s="72"/>
    </row>
    <row r="40" spans="1:28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0.23081310738776023</v>
      </c>
      <c r="L40" s="45">
        <f>L39/G39</f>
        <v>3.6974677905108368E-3</v>
      </c>
      <c r="M40" s="45">
        <f>M39/G39</f>
        <v>1.9764737568051822E-2</v>
      </c>
      <c r="N40" s="45">
        <f>N39/G39</f>
        <v>7.4168140886578336E-3</v>
      </c>
      <c r="O40" s="45">
        <f>O39/G39</f>
        <v>0</v>
      </c>
      <c r="P40" s="45">
        <f>P39/G39</f>
        <v>0</v>
      </c>
      <c r="Q40" s="45">
        <f>Q39/G39</f>
        <v>6.3285255720493358E-2</v>
      </c>
      <c r="R40" s="45">
        <f>R39/G39</f>
        <v>7.4168140886578336E-3</v>
      </c>
      <c r="S40" s="45">
        <f>S39/G39</f>
        <v>9.4936099654072181E-2</v>
      </c>
      <c r="T40" s="45">
        <f>T39/G39</f>
        <v>8.3508606177193131E-3</v>
      </c>
      <c r="U40" s="45">
        <f>U39/G39</f>
        <v>0</v>
      </c>
      <c r="V40" s="45">
        <f>V39/G39</f>
        <v>3.6974677905108368E-3</v>
      </c>
      <c r="W40" s="45">
        <f>W39/G39</f>
        <v>0</v>
      </c>
      <c r="X40" s="45">
        <f>X39/G39</f>
        <v>0</v>
      </c>
      <c r="Y40" s="45">
        <f>Y39/G39</f>
        <v>1.7416365111229508E-2</v>
      </c>
      <c r="Z40" s="45">
        <f>Z39/G39</f>
        <v>0</v>
      </c>
      <c r="AA40" s="68">
        <f>AA39/G39</f>
        <v>4.9997755112858363E-3</v>
      </c>
      <c r="AB40" s="72"/>
    </row>
    <row r="41" spans="1:28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spans="1:28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8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14" t="s">
        <v>26</v>
      </c>
      <c r="AB43" s="72"/>
    </row>
    <row r="44" spans="1:28" ht="15.75" thickBot="1" x14ac:dyDescent="0.3">
      <c r="A44" s="54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65"/>
      <c r="AB44" s="72"/>
    </row>
    <row r="45" spans="1:28" ht="15.75" thickBot="1" x14ac:dyDescent="0.3">
      <c r="A45" s="47"/>
      <c r="B45" s="30"/>
      <c r="C45" s="31"/>
      <c r="D45" s="48"/>
      <c r="E45" s="33"/>
      <c r="F45" s="48"/>
      <c r="G45" s="33"/>
      <c r="H45" s="49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66">
        <f>G44*AA44</f>
        <v>0</v>
      </c>
      <c r="AB45" s="72"/>
    </row>
    <row r="46" spans="1:28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65"/>
      <c r="AB46" s="72"/>
    </row>
    <row r="47" spans="1:28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66">
        <f>G46*AA46</f>
        <v>0</v>
      </c>
      <c r="AB47" s="72"/>
    </row>
    <row r="48" spans="1:28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0" t="e">
        <f>(I48/E48)*100</f>
        <v>#DIV/0!</v>
      </c>
      <c r="I48" s="38">
        <f>I44+I46</f>
        <v>0</v>
      </c>
      <c r="J48" s="38"/>
      <c r="K48" s="38">
        <f t="shared" ref="K48:L48" si="6">K45+K47</f>
        <v>0</v>
      </c>
      <c r="L48" s="52">
        <f t="shared" si="6"/>
        <v>0</v>
      </c>
      <c r="M48" s="38"/>
      <c r="N48" s="38"/>
      <c r="O48" s="38">
        <f t="shared" ref="O48:AA48" si="7">O45+O47</f>
        <v>0</v>
      </c>
      <c r="P48" s="38">
        <f t="shared" si="7"/>
        <v>0</v>
      </c>
      <c r="Q48" s="38">
        <f t="shared" si="7"/>
        <v>0</v>
      </c>
      <c r="R48" s="38">
        <f t="shared" si="7"/>
        <v>0</v>
      </c>
      <c r="S48" s="38">
        <f t="shared" si="7"/>
        <v>0</v>
      </c>
      <c r="T48" s="38"/>
      <c r="U48" s="38">
        <f t="shared" si="7"/>
        <v>0</v>
      </c>
      <c r="V48" s="38">
        <f t="shared" si="7"/>
        <v>0</v>
      </c>
      <c r="W48" s="38">
        <f t="shared" si="7"/>
        <v>0</v>
      </c>
      <c r="X48" s="38">
        <f t="shared" si="7"/>
        <v>0</v>
      </c>
      <c r="Y48" s="38">
        <f t="shared" si="7"/>
        <v>0</v>
      </c>
      <c r="Z48" s="38">
        <f t="shared" si="7"/>
        <v>0</v>
      </c>
      <c r="AA48" s="67">
        <f t="shared" si="7"/>
        <v>0</v>
      </c>
      <c r="AB48" s="72"/>
    </row>
    <row r="49" spans="1:28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68" t="e">
        <f>AA48/G48</f>
        <v>#DIV/0!</v>
      </c>
      <c r="AB49" s="72"/>
    </row>
    <row r="50" spans="1:28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2" spans="1:28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8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14" t="s">
        <v>26</v>
      </c>
      <c r="AB53" s="69" t="s">
        <v>37</v>
      </c>
    </row>
    <row r="54" spans="1:28" s="28" customFormat="1" ht="15.75" thickBot="1" x14ac:dyDescent="0.3">
      <c r="A54" s="84" t="s">
        <v>0</v>
      </c>
      <c r="B54" s="85" t="s">
        <v>27</v>
      </c>
      <c r="C54" s="86">
        <f>SUM(C6+C16+C26+C35+C44)</f>
        <v>514</v>
      </c>
      <c r="D54" s="62">
        <f>E54/C54</f>
        <v>1.4561284046692606</v>
      </c>
      <c r="E54" s="56">
        <f>SUM(E6+E16+E26+E35+E44)</f>
        <v>748.44999999999993</v>
      </c>
      <c r="F54" s="62">
        <f>G54/E54</f>
        <v>4.8122768388001864</v>
      </c>
      <c r="G54" s="56">
        <f>SUM(G6+G16+G26+G35+G44)</f>
        <v>3601.7485999999994</v>
      </c>
      <c r="H54" s="87">
        <f>(I54/E54)*100</f>
        <v>37.410648673926119</v>
      </c>
      <c r="I54" s="56">
        <v>280</v>
      </c>
      <c r="J54" s="56" t="s">
        <v>28</v>
      </c>
      <c r="K54" s="57">
        <f>K55/G54</f>
        <v>0.19768674933058908</v>
      </c>
      <c r="L54" s="57">
        <f>L55/G54</f>
        <v>2.3356801471374209E-3</v>
      </c>
      <c r="M54" s="57">
        <f>M55/G54</f>
        <v>1.4992717703839743E-2</v>
      </c>
      <c r="N54" s="57">
        <f>N55/G54</f>
        <v>2.9513328303924377E-2</v>
      </c>
      <c r="O54" s="57">
        <f>O55/G54</f>
        <v>0</v>
      </c>
      <c r="P54" s="57">
        <f>P55/G54</f>
        <v>0</v>
      </c>
      <c r="Q54" s="57">
        <f>Q55/G54</f>
        <v>3.6601852838923851E-2</v>
      </c>
      <c r="R54" s="57">
        <f>R55/G54</f>
        <v>1.3199466042688268E-2</v>
      </c>
      <c r="S54" s="57">
        <f>S55/G54</f>
        <v>1.8605396545444623E-2</v>
      </c>
      <c r="T54" s="57">
        <f>T55/G54</f>
        <v>5.2752154883880581E-3</v>
      </c>
      <c r="U54" s="57">
        <f>U55/G54</f>
        <v>0</v>
      </c>
      <c r="V54" s="57">
        <f>V55/G54</f>
        <v>2.3356801471374209E-3</v>
      </c>
      <c r="W54" s="57">
        <f>W55/G54</f>
        <v>0</v>
      </c>
      <c r="X54" s="57">
        <f>X55/G54</f>
        <v>0</v>
      </c>
      <c r="Y54" s="57">
        <f>Y55/G54</f>
        <v>3.1616544169684693E-2</v>
      </c>
      <c r="Z54" s="57">
        <f>Z55/G54</f>
        <v>4.029074049199325E-2</v>
      </c>
      <c r="AA54" s="80">
        <f>AA55/G54</f>
        <v>0</v>
      </c>
      <c r="AB54" s="80">
        <f>AB55/G54</f>
        <v>3.0799474011040085E-3</v>
      </c>
    </row>
    <row r="55" spans="1:28" s="28" customFormat="1" ht="15.75" thickBot="1" x14ac:dyDescent="0.3">
      <c r="A55" s="21"/>
      <c r="B55" s="22"/>
      <c r="C55" s="23"/>
      <c r="D55" s="24"/>
      <c r="E55" s="25"/>
      <c r="F55" s="24"/>
      <c r="G55" s="25"/>
      <c r="H55" s="26"/>
      <c r="I55" s="25"/>
      <c r="J55" s="25" t="s">
        <v>29</v>
      </c>
      <c r="K55" s="56">
        <f>SUM(K7+K17+K27+K36+K45)</f>
        <v>712.01797264000004</v>
      </c>
      <c r="L55" s="56">
        <f t="shared" ref="L55:AB55" si="8">SUM(L7+L17+L27+L36+L45)</f>
        <v>8.4125326999999981</v>
      </c>
      <c r="M55" s="56">
        <v>54</v>
      </c>
      <c r="N55" s="56">
        <f t="shared" si="8"/>
        <v>106.29958889999999</v>
      </c>
      <c r="O55" s="56">
        <f t="shared" si="8"/>
        <v>0</v>
      </c>
      <c r="P55" s="56">
        <f t="shared" si="8"/>
        <v>0</v>
      </c>
      <c r="Q55" s="56">
        <f t="shared" si="8"/>
        <v>131.83067222</v>
      </c>
      <c r="R55" s="56">
        <f t="shared" si="8"/>
        <v>47.541158340000003</v>
      </c>
      <c r="S55" s="56">
        <f t="shared" si="8"/>
        <v>67.011960959999996</v>
      </c>
      <c r="T55" s="56">
        <v>19</v>
      </c>
      <c r="U55" s="56">
        <f t="shared" si="8"/>
        <v>0</v>
      </c>
      <c r="V55" s="56">
        <f t="shared" si="8"/>
        <v>8.4125326999999981</v>
      </c>
      <c r="W55" s="56">
        <f t="shared" si="8"/>
        <v>0</v>
      </c>
      <c r="X55" s="56">
        <f t="shared" si="8"/>
        <v>0</v>
      </c>
      <c r="Y55" s="56">
        <f t="shared" si="8"/>
        <v>113.8748437</v>
      </c>
      <c r="Z55" s="56">
        <f t="shared" si="8"/>
        <v>145.11711815999999</v>
      </c>
      <c r="AA55" s="79">
        <f t="shared" si="8"/>
        <v>0</v>
      </c>
      <c r="AB55" s="79">
        <f t="shared" si="8"/>
        <v>11.093196239999999</v>
      </c>
    </row>
    <row r="56" spans="1:28" s="28" customFormat="1" ht="15.75" thickBot="1" x14ac:dyDescent="0.3">
      <c r="A56" s="58"/>
      <c r="B56" s="85" t="s">
        <v>30</v>
      </c>
      <c r="C56" s="86">
        <f>SUM(C8+C18+C28+C37+C46)</f>
        <v>887</v>
      </c>
      <c r="D56" s="62">
        <f>E56/C56</f>
        <v>1.7821984216459978</v>
      </c>
      <c r="E56" s="56">
        <f>SUM(E8+E18+E28+E37+E46)</f>
        <v>1580.8100000000002</v>
      </c>
      <c r="F56" s="62">
        <f>G56/E56</f>
        <v>6.4865480355007872</v>
      </c>
      <c r="G56" s="56">
        <v>10254</v>
      </c>
      <c r="H56" s="87">
        <f>(I56/E56)*100</f>
        <v>49.897129319779097</v>
      </c>
      <c r="I56" s="56">
        <f>SUM(I8+I18+I28+I37+I46)</f>
        <v>788.77881000000002</v>
      </c>
      <c r="J56" s="56" t="s">
        <v>28</v>
      </c>
      <c r="K56" s="57">
        <f>K57/G56</f>
        <v>0.27249359779598209</v>
      </c>
      <c r="L56" s="57">
        <f>L57/G56</f>
        <v>4.5835771406280475E-3</v>
      </c>
      <c r="M56" s="57">
        <f>M57/G56</f>
        <v>3.2574165332553147E-2</v>
      </c>
      <c r="N56" s="57">
        <f>N57/G56</f>
        <v>1.7944216890969377E-2</v>
      </c>
      <c r="O56" s="57">
        <f>O57/G56</f>
        <v>0</v>
      </c>
      <c r="P56" s="57">
        <f>P57/G56</f>
        <v>0</v>
      </c>
      <c r="Q56" s="57">
        <f>Q57/G56</f>
        <v>2.272260964501658E-2</v>
      </c>
      <c r="R56" s="57">
        <f>R57/G56</f>
        <v>7.119173005656329E-3</v>
      </c>
      <c r="S56" s="57">
        <f>S57/G56</f>
        <v>8.5625121903647364E-2</v>
      </c>
      <c r="T56" s="57">
        <f>T57/G56</f>
        <v>1.0748055104349521E-2</v>
      </c>
      <c r="U56" s="57">
        <f>U57/G56</f>
        <v>0</v>
      </c>
      <c r="V56" s="57">
        <f>V57/G56</f>
        <v>6.8328217671152717E-3</v>
      </c>
      <c r="W56" s="57">
        <f>W57/G56</f>
        <v>0</v>
      </c>
      <c r="X56" s="57">
        <f>X57/G56</f>
        <v>0</v>
      </c>
      <c r="Y56" s="57">
        <f>Y57/G56</f>
        <v>7.919521134581628E-2</v>
      </c>
      <c r="Z56" s="57">
        <f>Z57/G56</f>
        <v>1.924713528379169E-3</v>
      </c>
      <c r="AA56" s="80">
        <f>AA57/G56</f>
        <v>3.206600257460503E-3</v>
      </c>
      <c r="AB56" s="80">
        <f>AB57/G56</f>
        <v>0</v>
      </c>
    </row>
    <row r="57" spans="1:28" s="28" customFormat="1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 t="shared" ref="K57:AB57" si="9">SUM(K9+K19+K29+K38+K47)</f>
        <v>2794.1493518000002</v>
      </c>
      <c r="L57" s="56">
        <v>47</v>
      </c>
      <c r="M57" s="56">
        <f t="shared" si="9"/>
        <v>334.01549131999997</v>
      </c>
      <c r="N57" s="56">
        <v>184</v>
      </c>
      <c r="O57" s="56">
        <f t="shared" si="9"/>
        <v>0</v>
      </c>
      <c r="P57" s="56">
        <f t="shared" si="9"/>
        <v>0</v>
      </c>
      <c r="Q57" s="56">
        <f t="shared" si="9"/>
        <v>232.9976393</v>
      </c>
      <c r="R57" s="56">
        <v>73</v>
      </c>
      <c r="S57" s="56">
        <v>878</v>
      </c>
      <c r="T57" s="56">
        <f t="shared" si="9"/>
        <v>110.21055704</v>
      </c>
      <c r="U57" s="56">
        <f t="shared" si="9"/>
        <v>0</v>
      </c>
      <c r="V57" s="56">
        <f t="shared" si="9"/>
        <v>70.063754399999993</v>
      </c>
      <c r="W57" s="56">
        <f t="shared" si="9"/>
        <v>0</v>
      </c>
      <c r="X57" s="56">
        <f t="shared" si="9"/>
        <v>0</v>
      </c>
      <c r="Y57" s="56">
        <f t="shared" si="9"/>
        <v>812.06769714000006</v>
      </c>
      <c r="Z57" s="56">
        <f t="shared" si="9"/>
        <v>19.736012519999999</v>
      </c>
      <c r="AA57" s="79">
        <f t="shared" si="9"/>
        <v>32.880479039999997</v>
      </c>
      <c r="AB57" s="79">
        <f t="shared" si="9"/>
        <v>0</v>
      </c>
    </row>
    <row r="58" spans="1:28" s="28" customFormat="1" ht="15.75" thickBot="1" x14ac:dyDescent="0.3">
      <c r="A58" s="58"/>
      <c r="B58" s="60" t="s">
        <v>0</v>
      </c>
      <c r="C58" s="81">
        <f>C54+C56</f>
        <v>1401</v>
      </c>
      <c r="D58" s="83">
        <f>E58/C58</f>
        <v>1.6625695931477518</v>
      </c>
      <c r="E58" s="82">
        <f>E54+E56</f>
        <v>2329.2600000000002</v>
      </c>
      <c r="F58" s="62">
        <f>G58/E58</f>
        <v>5.9485624618977688</v>
      </c>
      <c r="G58" s="52">
        <f>G54+G56</f>
        <v>13855.748599999999</v>
      </c>
      <c r="H58" s="63">
        <f>(I58/E58)*100</f>
        <v>45.884908082395263</v>
      </c>
      <c r="I58" s="52">
        <f>I54+I56</f>
        <v>1068.77881</v>
      </c>
      <c r="J58" s="52"/>
      <c r="K58" s="52">
        <f t="shared" ref="K58:AA58" si="10">K55+K57</f>
        <v>3506.1673244400004</v>
      </c>
      <c r="L58" s="52">
        <f t="shared" si="10"/>
        <v>55.4125327</v>
      </c>
      <c r="M58" s="52">
        <f t="shared" si="10"/>
        <v>388.01549131999997</v>
      </c>
      <c r="N58" s="52">
        <f t="shared" si="10"/>
        <v>290.2995889</v>
      </c>
      <c r="O58" s="52">
        <f t="shared" si="10"/>
        <v>0</v>
      </c>
      <c r="P58" s="52">
        <f t="shared" si="10"/>
        <v>0</v>
      </c>
      <c r="Q58" s="52">
        <f t="shared" si="10"/>
        <v>364.82831152</v>
      </c>
      <c r="R58" s="52">
        <f t="shared" si="10"/>
        <v>120.54115834000001</v>
      </c>
      <c r="S58" s="52">
        <f t="shared" si="10"/>
        <v>945.01196096000001</v>
      </c>
      <c r="T58" s="52">
        <f t="shared" si="10"/>
        <v>129.21055704</v>
      </c>
      <c r="U58" s="52">
        <f t="shared" si="10"/>
        <v>0</v>
      </c>
      <c r="V58" s="52">
        <f t="shared" si="10"/>
        <v>78.476287099999993</v>
      </c>
      <c r="W58" s="52">
        <f t="shared" si="10"/>
        <v>0</v>
      </c>
      <c r="X58" s="52">
        <f t="shared" si="10"/>
        <v>0</v>
      </c>
      <c r="Y58" s="52">
        <f t="shared" si="10"/>
        <v>925.94254084000011</v>
      </c>
      <c r="Z58" s="52">
        <f t="shared" si="10"/>
        <v>164.85313067999999</v>
      </c>
      <c r="AA58" s="52">
        <f t="shared" si="10"/>
        <v>32.880479039999997</v>
      </c>
      <c r="AB58" s="77">
        <f>AB55+AB57</f>
        <v>11.093196239999999</v>
      </c>
    </row>
    <row r="59" spans="1:28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0.25304784502513278</v>
      </c>
      <c r="L59" s="45">
        <f>L58/G58</f>
        <v>3.9992449559888817E-3</v>
      </c>
      <c r="M59" s="45">
        <f>M58/G58</f>
        <v>2.8003935588150033E-2</v>
      </c>
      <c r="N59" s="45">
        <f>N58/G58</f>
        <v>2.0951562941896911E-2</v>
      </c>
      <c r="O59" s="45">
        <f>O58/G58</f>
        <v>0</v>
      </c>
      <c r="P59" s="45">
        <f>P58/G58</f>
        <v>0</v>
      </c>
      <c r="Q59" s="45">
        <f>Q58/G58</f>
        <v>2.6330465574411478E-2</v>
      </c>
      <c r="R59" s="45">
        <f>R58/G58</f>
        <v>8.6997218136593505E-3</v>
      </c>
      <c r="S59" s="45">
        <f>S58/G58</f>
        <v>6.8203601858076446E-2</v>
      </c>
      <c r="T59" s="45">
        <f>T58/G58</f>
        <v>9.3254114786695836E-3</v>
      </c>
      <c r="U59" s="45">
        <f>U58/G58</f>
        <v>0</v>
      </c>
      <c r="V59" s="45">
        <f>V58/G58</f>
        <v>5.6638070858185171E-3</v>
      </c>
      <c r="W59" s="45">
        <f>W58/G58</f>
        <v>0</v>
      </c>
      <c r="X59" s="45">
        <f>X58/G58</f>
        <v>0</v>
      </c>
      <c r="Y59" s="45">
        <f>Y58/G58</f>
        <v>6.6827319661385901E-2</v>
      </c>
      <c r="Z59" s="45">
        <f>Z58/G58</f>
        <v>1.1897814794359073E-2</v>
      </c>
      <c r="AA59" s="68">
        <f>AA58/G58</f>
        <v>2.3730568437132296E-3</v>
      </c>
      <c r="AB59" s="73">
        <f>AB58/G58</f>
        <v>8.0062049047281356E-4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6A94-726B-4506-8A82-4142ABA9EBDE}">
  <sheetPr>
    <pageSetUpPr fitToPage="1"/>
  </sheetPr>
  <dimension ref="A1:AD59"/>
  <sheetViews>
    <sheetView workbookViewId="0"/>
  </sheetViews>
  <sheetFormatPr defaultRowHeight="15" x14ac:dyDescent="0.25"/>
  <cols>
    <col min="9" max="9" width="10.7109375" customWidth="1"/>
    <col min="10" max="10" width="10.85546875" bestFit="1" customWidth="1"/>
    <col min="28" max="28" width="9.140625" style="74"/>
  </cols>
  <sheetData>
    <row r="1" spans="1:30" ht="18" x14ac:dyDescent="0.25">
      <c r="A1" s="1" t="s">
        <v>41</v>
      </c>
    </row>
    <row r="2" spans="1:30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0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0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0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14" t="s">
        <v>26</v>
      </c>
      <c r="AB5" s="69" t="s">
        <v>36</v>
      </c>
      <c r="AC5" s="72" t="s">
        <v>37</v>
      </c>
      <c r="AD5" s="72" t="s">
        <v>38</v>
      </c>
    </row>
    <row r="6" spans="1:30" ht="15.75" thickBot="1" x14ac:dyDescent="0.3">
      <c r="A6" s="15">
        <v>43435</v>
      </c>
      <c r="B6" s="16" t="s">
        <v>27</v>
      </c>
      <c r="C6" s="17">
        <v>83</v>
      </c>
      <c r="D6" s="18">
        <v>1.44</v>
      </c>
      <c r="E6" s="19">
        <f>C6*D6</f>
        <v>119.52</v>
      </c>
      <c r="F6" s="18">
        <v>5.33</v>
      </c>
      <c r="G6" s="19">
        <f>E6*F6</f>
        <v>637.04160000000002</v>
      </c>
      <c r="H6" s="18">
        <v>38.5</v>
      </c>
      <c r="I6" s="19">
        <f>(E6*H6)/100</f>
        <v>46.015199999999993</v>
      </c>
      <c r="J6" s="19" t="s">
        <v>28</v>
      </c>
      <c r="K6" s="17">
        <v>0.23100000000000001</v>
      </c>
      <c r="L6" s="17"/>
      <c r="M6" s="17"/>
      <c r="N6" s="17"/>
      <c r="O6" s="17"/>
      <c r="P6" s="17"/>
      <c r="Q6" s="17">
        <v>7.22E-2</v>
      </c>
      <c r="R6" s="17"/>
      <c r="S6" s="17"/>
      <c r="T6" s="17"/>
      <c r="U6" s="17"/>
      <c r="V6" s="17"/>
      <c r="W6" s="17"/>
      <c r="X6" s="17"/>
      <c r="Y6" s="17">
        <v>0.1444</v>
      </c>
      <c r="Z6" s="17"/>
      <c r="AA6" s="65"/>
      <c r="AB6" s="72">
        <v>1.44E-2</v>
      </c>
      <c r="AC6" s="72"/>
      <c r="AD6" s="72"/>
    </row>
    <row r="7" spans="1:30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147.15660960000002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45.994403519999999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91.988807039999998</v>
      </c>
      <c r="Z7" s="25">
        <f>G6*Z6</f>
        <v>0</v>
      </c>
      <c r="AA7" s="75">
        <f>G6*AA6</f>
        <v>0</v>
      </c>
      <c r="AB7" s="77">
        <f>G6*AB6</f>
        <v>9.1733990399999996</v>
      </c>
      <c r="AC7" s="78"/>
      <c r="AD7" s="78"/>
    </row>
    <row r="8" spans="1:30" x14ac:dyDescent="0.25">
      <c r="A8" s="2"/>
      <c r="B8" s="16" t="s">
        <v>30</v>
      </c>
      <c r="C8" s="17">
        <v>123</v>
      </c>
      <c r="D8" s="18">
        <v>1.54</v>
      </c>
      <c r="E8" s="19">
        <f>C8*D8</f>
        <v>189.42000000000002</v>
      </c>
      <c r="F8" s="18">
        <v>5.08</v>
      </c>
      <c r="G8" s="19">
        <f>E8*F8</f>
        <v>962.25360000000012</v>
      </c>
      <c r="H8" s="29">
        <v>47.5</v>
      </c>
      <c r="I8" s="19">
        <f>(E8*H8)/100</f>
        <v>89.974500000000006</v>
      </c>
      <c r="J8" s="19" t="s">
        <v>28</v>
      </c>
      <c r="K8" s="17">
        <v>0.28039999999999998</v>
      </c>
      <c r="L8" s="17"/>
      <c r="M8" s="17">
        <v>4.8999999999999998E-3</v>
      </c>
      <c r="N8" s="17">
        <v>9.7999999999999997E-3</v>
      </c>
      <c r="O8" s="17"/>
      <c r="P8" s="17"/>
      <c r="Q8" s="17">
        <v>9.7999999999999997E-3</v>
      </c>
      <c r="R8" s="17">
        <v>4.8999999999999998E-3</v>
      </c>
      <c r="S8" s="17"/>
      <c r="T8" s="17"/>
      <c r="U8" s="17"/>
      <c r="V8" s="17"/>
      <c r="W8" s="17"/>
      <c r="X8" s="17"/>
      <c r="Y8" s="17">
        <v>0.246</v>
      </c>
      <c r="Z8" s="17"/>
      <c r="AA8" s="65">
        <v>4.8999999999999998E-3</v>
      </c>
      <c r="AB8" s="72"/>
      <c r="AC8" s="72"/>
      <c r="AD8" s="72"/>
    </row>
    <row r="9" spans="1:30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33">
        <f>G8*K8</f>
        <v>269.81590944000004</v>
      </c>
      <c r="L9" s="33">
        <f>G8*L8</f>
        <v>0</v>
      </c>
      <c r="M9" s="25">
        <f>G8*M8</f>
        <v>4.7150426400000001</v>
      </c>
      <c r="N9" s="25">
        <f>G8*N8</f>
        <v>9.4300852800000001</v>
      </c>
      <c r="O9" s="33">
        <f>G8*O8</f>
        <v>0</v>
      </c>
      <c r="P9" s="33">
        <f>G8*P8</f>
        <v>0</v>
      </c>
      <c r="Q9" s="33">
        <f>G8*Q8</f>
        <v>9.4300852800000001</v>
      </c>
      <c r="R9" s="33">
        <f>G8*R8</f>
        <v>4.7150426400000001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236.71438560000001</v>
      </c>
      <c r="Z9" s="33">
        <f>G8*Z8</f>
        <v>0</v>
      </c>
      <c r="AA9" s="66">
        <f>G8*AA8</f>
        <v>4.7150426400000001</v>
      </c>
      <c r="AB9" s="72"/>
      <c r="AC9" s="72"/>
      <c r="AD9" s="72"/>
    </row>
    <row r="10" spans="1:30" ht="15.75" thickBot="1" x14ac:dyDescent="0.3">
      <c r="A10" s="2"/>
      <c r="B10" s="35" t="s">
        <v>0</v>
      </c>
      <c r="C10" s="36">
        <f>C6+C8</f>
        <v>206</v>
      </c>
      <c r="D10" s="37">
        <f>E10/C10</f>
        <v>1.4997087378640777</v>
      </c>
      <c r="E10" s="38">
        <f>E6+E8</f>
        <v>308.94</v>
      </c>
      <c r="F10" s="37">
        <f>G10/E10</f>
        <v>5.1767178092833559</v>
      </c>
      <c r="G10" s="38">
        <f>G6+G8</f>
        <v>1599.2952</v>
      </c>
      <c r="H10" s="37">
        <f>(I10/E10)*100</f>
        <v>44.018158865799187</v>
      </c>
      <c r="I10" s="38">
        <f>I6+I8</f>
        <v>135.9897</v>
      </c>
      <c r="J10" s="38"/>
      <c r="K10" s="39">
        <f>K7+K9</f>
        <v>416.97251904000007</v>
      </c>
      <c r="L10" s="39">
        <f>L7+L9</f>
        <v>0</v>
      </c>
      <c r="M10" s="39">
        <f>M7+M9</f>
        <v>4.7150426400000001</v>
      </c>
      <c r="N10" s="39">
        <f>N7+N9</f>
        <v>9.4300852800000001</v>
      </c>
      <c r="O10" s="39">
        <f t="shared" ref="O10:AA10" si="0">O7+O9</f>
        <v>0</v>
      </c>
      <c r="P10" s="39">
        <f t="shared" si="0"/>
        <v>0</v>
      </c>
      <c r="Q10" s="39">
        <f t="shared" si="0"/>
        <v>55.424488799999999</v>
      </c>
      <c r="R10" s="39">
        <f t="shared" si="0"/>
        <v>4.7150426400000001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8">
        <f t="shared" si="0"/>
        <v>328.70319264</v>
      </c>
      <c r="Z10" s="39">
        <f t="shared" si="0"/>
        <v>0</v>
      </c>
      <c r="AA10" s="76">
        <f t="shared" si="0"/>
        <v>4.7150426400000001</v>
      </c>
      <c r="AB10" s="76">
        <f t="shared" ref="AB10" si="1">AB7+AB9</f>
        <v>9.1733990399999996</v>
      </c>
      <c r="AC10" s="72"/>
      <c r="AD10" s="72"/>
    </row>
    <row r="11" spans="1:30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>
        <f>K10/G10</f>
        <v>0.26072267273734084</v>
      </c>
      <c r="L11" s="45">
        <f>L10/G10</f>
        <v>0</v>
      </c>
      <c r="M11" s="45">
        <f>M10/G10</f>
        <v>2.9482003322463543E-3</v>
      </c>
      <c r="N11" s="45">
        <f>N10/G10</f>
        <v>5.8964006644927087E-3</v>
      </c>
      <c r="O11" s="36">
        <f>O10/G10</f>
        <v>0</v>
      </c>
      <c r="P11" s="36">
        <f>P10/G10</f>
        <v>0</v>
      </c>
      <c r="Q11" s="45">
        <f>Q10/G10</f>
        <v>3.4655571279148464E-2</v>
      </c>
      <c r="R11" s="36">
        <f>R10/G10</f>
        <v>2.9482003322463543E-3</v>
      </c>
      <c r="S11" s="36">
        <f>S10/G10</f>
        <v>0</v>
      </c>
      <c r="T11" s="45">
        <f>T10/G10</f>
        <v>0</v>
      </c>
      <c r="U11" s="45">
        <f>U10/G10</f>
        <v>0</v>
      </c>
      <c r="V11" s="36">
        <f>V10/G10</f>
        <v>0</v>
      </c>
      <c r="W11" s="36">
        <f>W10/G10</f>
        <v>0</v>
      </c>
      <c r="X11" s="36">
        <f>X10/G10</f>
        <v>0</v>
      </c>
      <c r="Y11" s="45">
        <f>Y10/G10</f>
        <v>0.20553003137882236</v>
      </c>
      <c r="Z11" s="45">
        <f>Z10/G10</f>
        <v>0</v>
      </c>
      <c r="AA11" s="68">
        <f>AA10/G10</f>
        <v>2.9482003322463543E-3</v>
      </c>
      <c r="AB11" s="68">
        <f>AB10/H10</f>
        <v>0.20840033468840652</v>
      </c>
      <c r="AC11" s="72"/>
      <c r="AD11" s="72"/>
    </row>
    <row r="14" spans="1:30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30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  <c r="AB15" s="69" t="s">
        <v>36</v>
      </c>
      <c r="AC15" s="72" t="s">
        <v>37</v>
      </c>
      <c r="AD15" s="72" t="s">
        <v>38</v>
      </c>
    </row>
    <row r="16" spans="1:30" ht="15.75" thickBot="1" x14ac:dyDescent="0.3">
      <c r="A16" s="15">
        <v>43466</v>
      </c>
      <c r="B16" s="16" t="s">
        <v>27</v>
      </c>
      <c r="C16" s="17">
        <v>137</v>
      </c>
      <c r="D16" s="18">
        <v>2.13</v>
      </c>
      <c r="E16" s="19">
        <f>C16*D16</f>
        <v>291.81</v>
      </c>
      <c r="F16" s="18">
        <v>4.91</v>
      </c>
      <c r="G16" s="19">
        <f>E16*F16</f>
        <v>1432.7871</v>
      </c>
      <c r="H16" s="29">
        <v>29.4</v>
      </c>
      <c r="I16" s="19">
        <f>(E16*H16)/100</f>
        <v>85.792140000000003</v>
      </c>
      <c r="J16" s="19" t="s">
        <v>28</v>
      </c>
      <c r="K16" s="17">
        <v>0.40720000000000001</v>
      </c>
      <c r="L16" s="17"/>
      <c r="M16" s="17"/>
      <c r="N16" s="17"/>
      <c r="O16" s="17"/>
      <c r="P16" s="17"/>
      <c r="Q16" s="17">
        <v>6.0000000000000001E-3</v>
      </c>
      <c r="R16" s="17"/>
      <c r="S16" s="17">
        <v>0.14369999999999999</v>
      </c>
      <c r="T16" s="17"/>
      <c r="U16" s="17"/>
      <c r="V16" s="17"/>
      <c r="W16" s="17"/>
      <c r="X16" s="17"/>
      <c r="Y16" s="17">
        <v>0.2455</v>
      </c>
      <c r="Z16" s="17"/>
      <c r="AA16" s="20">
        <v>6.0000000000000001E-3</v>
      </c>
      <c r="AB16" s="72"/>
      <c r="AC16" s="72"/>
      <c r="AD16" s="72">
        <v>6.0000000000000001E-3</v>
      </c>
    </row>
    <row r="17" spans="1:30" ht="15.75" thickBot="1" x14ac:dyDescent="0.3">
      <c r="A17" s="47"/>
      <c r="B17" s="30"/>
      <c r="C17" s="31"/>
      <c r="D17" s="48"/>
      <c r="E17" s="33"/>
      <c r="F17" s="48"/>
      <c r="G17" s="33"/>
      <c r="H17" s="49"/>
      <c r="I17" s="33"/>
      <c r="J17" s="33" t="s">
        <v>29</v>
      </c>
      <c r="K17" s="33">
        <v>584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8.5967225999999997</v>
      </c>
      <c r="R17" s="33">
        <f>G16*R16</f>
        <v>0</v>
      </c>
      <c r="S17" s="33">
        <f>G16*S16</f>
        <v>205.89150626999998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v>351</v>
      </c>
      <c r="Z17" s="33">
        <f>G16*Z16</f>
        <v>0</v>
      </c>
      <c r="AA17" s="34">
        <f>G16*AA16</f>
        <v>8.5967225999999997</v>
      </c>
      <c r="AB17" s="77"/>
      <c r="AC17" s="78"/>
      <c r="AD17" s="34">
        <f>G16*AD16</f>
        <v>8.5967225999999997</v>
      </c>
    </row>
    <row r="18" spans="1:30" x14ac:dyDescent="0.25">
      <c r="A18" s="2"/>
      <c r="B18" s="16" t="s">
        <v>30</v>
      </c>
      <c r="C18" s="17">
        <v>271</v>
      </c>
      <c r="D18" s="18">
        <v>1.81</v>
      </c>
      <c r="E18" s="19">
        <f>C18*D18</f>
        <v>490.51</v>
      </c>
      <c r="F18" s="18">
        <v>5.05</v>
      </c>
      <c r="G18" s="19">
        <f>E18*F18</f>
        <v>2477.0754999999999</v>
      </c>
      <c r="H18" s="29">
        <v>22.4</v>
      </c>
      <c r="I18" s="19">
        <f>(E18*H18)/100</f>
        <v>109.87423999999999</v>
      </c>
      <c r="J18" s="19" t="s">
        <v>28</v>
      </c>
      <c r="K18" s="17">
        <v>0.31059999999999999</v>
      </c>
      <c r="L18" s="17"/>
      <c r="M18" s="17"/>
      <c r="N18" s="17"/>
      <c r="O18" s="17"/>
      <c r="P18" s="17"/>
      <c r="Q18" s="17"/>
      <c r="R18" s="17">
        <v>6.7999999999999996E-3</v>
      </c>
      <c r="S18" s="17">
        <v>6.7999999999999996E-3</v>
      </c>
      <c r="T18" s="17"/>
      <c r="U18" s="17"/>
      <c r="V18" s="17"/>
      <c r="W18" s="17"/>
      <c r="X18" s="17"/>
      <c r="Y18" s="17">
        <v>0.2969</v>
      </c>
      <c r="Z18" s="17"/>
      <c r="AA18" s="20"/>
      <c r="AB18" s="72"/>
      <c r="AC18" s="72"/>
      <c r="AD18" s="20"/>
    </row>
    <row r="19" spans="1:30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f>G18*K18</f>
        <v>769.37965029999998</v>
      </c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>
        <f>G18*R18</f>
        <v>16.844113399999998</v>
      </c>
      <c r="S19" s="33">
        <f>G18*S18</f>
        <v>16.844113399999998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735.44371594999996</v>
      </c>
      <c r="Z19" s="33">
        <f>G18*Z18</f>
        <v>0</v>
      </c>
      <c r="AA19" s="34">
        <f>G18*AA18</f>
        <v>0</v>
      </c>
      <c r="AB19" s="72"/>
      <c r="AC19" s="72"/>
      <c r="AD19" s="34">
        <f>G18*AD18</f>
        <v>0</v>
      </c>
    </row>
    <row r="20" spans="1:30" ht="15.75" thickBot="1" x14ac:dyDescent="0.3">
      <c r="A20" s="2"/>
      <c r="B20" s="35" t="s">
        <v>0</v>
      </c>
      <c r="C20" s="36">
        <f>C16+C18</f>
        <v>408</v>
      </c>
      <c r="D20" s="37">
        <f>E20/C20</f>
        <v>1.9191176470588236</v>
      </c>
      <c r="E20" s="38">
        <v>783</v>
      </c>
      <c r="F20" s="37">
        <f>G20/E20</f>
        <v>4.9934388250319284</v>
      </c>
      <c r="G20" s="38">
        <f>G16+G18</f>
        <v>3909.8625999999999</v>
      </c>
      <c r="H20" s="50">
        <f>(I20/E20)*100</f>
        <v>24.989320561941252</v>
      </c>
      <c r="I20" s="38">
        <f>I16+I18</f>
        <v>195.66638</v>
      </c>
      <c r="J20" s="38"/>
      <c r="K20" s="38">
        <f t="shared" ref="K20:AA20" si="2">K17+K19</f>
        <v>1353.3796502999999</v>
      </c>
      <c r="L20" s="38"/>
      <c r="M20" s="38">
        <f t="shared" si="2"/>
        <v>0</v>
      </c>
      <c r="N20" s="38">
        <f t="shared" si="2"/>
        <v>0</v>
      </c>
      <c r="O20" s="38">
        <f t="shared" si="2"/>
        <v>0</v>
      </c>
      <c r="P20" s="38">
        <f t="shared" si="2"/>
        <v>0</v>
      </c>
      <c r="Q20" s="38">
        <f t="shared" si="2"/>
        <v>8.5967225999999997</v>
      </c>
      <c r="R20" s="38">
        <f t="shared" si="2"/>
        <v>16.844113399999998</v>
      </c>
      <c r="S20" s="39">
        <f t="shared" si="2"/>
        <v>222.73561966999998</v>
      </c>
      <c r="T20" s="38">
        <f t="shared" si="2"/>
        <v>0</v>
      </c>
      <c r="U20" s="38">
        <f t="shared" si="2"/>
        <v>0</v>
      </c>
      <c r="V20" s="38">
        <f t="shared" si="2"/>
        <v>0</v>
      </c>
      <c r="W20" s="38">
        <f t="shared" si="2"/>
        <v>0</v>
      </c>
      <c r="X20" s="38">
        <f t="shared" si="2"/>
        <v>0</v>
      </c>
      <c r="Y20" s="38">
        <f t="shared" si="2"/>
        <v>1086.4437159499998</v>
      </c>
      <c r="Z20" s="38">
        <f t="shared" si="2"/>
        <v>0</v>
      </c>
      <c r="AA20" s="51">
        <f t="shared" si="2"/>
        <v>8.5967225999999997</v>
      </c>
      <c r="AB20" s="72"/>
      <c r="AC20" s="72"/>
      <c r="AD20" s="51">
        <f t="shared" ref="AD20" si="3">AD17+AD19</f>
        <v>8.5967225999999997</v>
      </c>
    </row>
    <row r="21" spans="1:30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>
        <f>K20/G20</f>
        <v>0.34614506665784112</v>
      </c>
      <c r="L21" s="45">
        <f>L20/G20</f>
        <v>0</v>
      </c>
      <c r="M21" s="45">
        <f>M20/G20</f>
        <v>0</v>
      </c>
      <c r="N21" s="45">
        <f>N20/G20</f>
        <v>0</v>
      </c>
      <c r="O21" s="45">
        <f>O20/G20</f>
        <v>0</v>
      </c>
      <c r="P21" s="45">
        <f>P20/G20</f>
        <v>0</v>
      </c>
      <c r="Q21" s="45">
        <f>Q20/G20</f>
        <v>2.1987275460779621E-3</v>
      </c>
      <c r="R21" s="45">
        <f>R20/G20</f>
        <v>4.308108781111643E-3</v>
      </c>
      <c r="S21" s="45">
        <f>S20/G20</f>
        <v>5.6967633509678824E-2</v>
      </c>
      <c r="T21" s="45">
        <f>T20/G20</f>
        <v>0</v>
      </c>
      <c r="U21" s="45">
        <f>U20/G20</f>
        <v>0</v>
      </c>
      <c r="V21" s="45">
        <f>V20/G20</f>
        <v>0</v>
      </c>
      <c r="W21" s="45">
        <f>W20/G20</f>
        <v>0</v>
      </c>
      <c r="X21" s="45">
        <f>X20/G20</f>
        <v>0</v>
      </c>
      <c r="Y21" s="45">
        <f>Y20/G20</f>
        <v>0.2778726075821692</v>
      </c>
      <c r="Z21" s="45">
        <f>Z20/G20</f>
        <v>0</v>
      </c>
      <c r="AA21" s="46">
        <f>AA20/G20</f>
        <v>2.1987275460779621E-3</v>
      </c>
      <c r="AB21" s="72"/>
      <c r="AC21" s="72"/>
      <c r="AD21" s="46">
        <f>AD20/G20</f>
        <v>2.1987275460779621E-3</v>
      </c>
    </row>
    <row r="22" spans="1:30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30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30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  <c r="AB25" s="69" t="s">
        <v>36</v>
      </c>
      <c r="AC25" s="72" t="s">
        <v>37</v>
      </c>
      <c r="AD25" s="72" t="s">
        <v>38</v>
      </c>
    </row>
    <row r="26" spans="1:30" ht="15.75" thickBot="1" x14ac:dyDescent="0.3">
      <c r="A26" s="15">
        <v>43497</v>
      </c>
      <c r="B26" s="16" t="s">
        <v>27</v>
      </c>
      <c r="C26" s="17">
        <v>307</v>
      </c>
      <c r="D26" s="18">
        <v>1.43</v>
      </c>
      <c r="E26" s="19">
        <f>C26*D26</f>
        <v>439.01</v>
      </c>
      <c r="F26" s="18">
        <v>4.1900000000000004</v>
      </c>
      <c r="G26" s="19">
        <f>E26*F26</f>
        <v>1839.4519</v>
      </c>
      <c r="H26" s="29">
        <v>25</v>
      </c>
      <c r="I26" s="19">
        <f>(E26*H26)/100</f>
        <v>109.7525</v>
      </c>
      <c r="J26" s="19" t="s">
        <v>28</v>
      </c>
      <c r="K26" s="17">
        <v>0.29849999999999999</v>
      </c>
      <c r="L26" s="17"/>
      <c r="M26" s="17">
        <v>1.1900000000000001E-2</v>
      </c>
      <c r="N26" s="17">
        <v>1.1900000000000001E-2</v>
      </c>
      <c r="O26" s="17"/>
      <c r="P26" s="17"/>
      <c r="Q26" s="17"/>
      <c r="R26" s="17"/>
      <c r="S26" s="17"/>
      <c r="T26" s="17">
        <v>1.1900000000000001E-2</v>
      </c>
      <c r="U26" s="17"/>
      <c r="V26" s="17"/>
      <c r="W26" s="17"/>
      <c r="X26" s="17"/>
      <c r="Y26" s="17">
        <v>0.26269999999999999</v>
      </c>
      <c r="Z26" s="17"/>
      <c r="AA26" s="20"/>
      <c r="AB26" s="72"/>
      <c r="AC26" s="72"/>
      <c r="AD26" s="72"/>
    </row>
    <row r="27" spans="1:30" ht="15.75" thickBot="1" x14ac:dyDescent="0.3">
      <c r="A27" s="47"/>
      <c r="B27" s="30"/>
      <c r="C27" s="31"/>
      <c r="D27" s="48"/>
      <c r="E27" s="33"/>
      <c r="F27" s="48"/>
      <c r="G27" s="33"/>
      <c r="H27" s="49"/>
      <c r="I27" s="33"/>
      <c r="J27" s="33" t="s">
        <v>29</v>
      </c>
      <c r="K27" s="33">
        <f>G26*K26</f>
        <v>549.07639214999995</v>
      </c>
      <c r="L27" s="33">
        <f>G26*L26</f>
        <v>0</v>
      </c>
      <c r="M27" s="33">
        <f>G26*M26</f>
        <v>21.88947761</v>
      </c>
      <c r="N27" s="33">
        <f>G26*N26</f>
        <v>21.88947761</v>
      </c>
      <c r="O27" s="33">
        <f>G26*O26</f>
        <v>0</v>
      </c>
      <c r="P27" s="33">
        <f>G26*P26</f>
        <v>0</v>
      </c>
      <c r="Q27" s="33">
        <f>G26*Q26</f>
        <v>0</v>
      </c>
      <c r="R27" s="33"/>
      <c r="S27" s="33"/>
      <c r="T27" s="33">
        <f>G26*T26</f>
        <v>21.88947761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483.22401413</v>
      </c>
      <c r="Z27" s="33">
        <f>G26*Z26</f>
        <v>0</v>
      </c>
      <c r="AA27" s="34">
        <f>G26*AA26</f>
        <v>0</v>
      </c>
      <c r="AB27" s="77"/>
      <c r="AC27" s="78"/>
      <c r="AD27" s="78"/>
    </row>
    <row r="28" spans="1:30" x14ac:dyDescent="0.25">
      <c r="A28" s="2"/>
      <c r="B28" s="16" t="s">
        <v>30</v>
      </c>
      <c r="C28" s="17">
        <v>403</v>
      </c>
      <c r="D28" s="18">
        <v>1.78</v>
      </c>
      <c r="E28" s="19">
        <f>C28*D28</f>
        <v>717.34</v>
      </c>
      <c r="F28" s="18">
        <v>4.55</v>
      </c>
      <c r="G28" s="19">
        <f>E28*F28</f>
        <v>3263.8969999999999</v>
      </c>
      <c r="H28" s="29">
        <v>31.3</v>
      </c>
      <c r="I28" s="19">
        <f>(E28*H28)/100</f>
        <v>224.52742000000001</v>
      </c>
      <c r="J28" s="19" t="s">
        <v>28</v>
      </c>
      <c r="K28" s="17">
        <v>0.41170000000000001</v>
      </c>
      <c r="L28" s="17"/>
      <c r="M28" s="17"/>
      <c r="N28" s="17"/>
      <c r="O28" s="17"/>
      <c r="P28" s="17"/>
      <c r="Q28" s="17"/>
      <c r="R28" s="17">
        <v>6.8999999999999999E-3</v>
      </c>
      <c r="S28" s="17">
        <v>3.4299999999999997E-2</v>
      </c>
      <c r="T28" s="17"/>
      <c r="U28" s="17"/>
      <c r="V28" s="17"/>
      <c r="W28" s="17"/>
      <c r="X28" s="17"/>
      <c r="Y28" s="17">
        <v>0.36709999999999998</v>
      </c>
      <c r="Z28" s="17"/>
      <c r="AA28" s="20">
        <v>3.3999999999999998E-3</v>
      </c>
      <c r="AB28" s="72"/>
      <c r="AC28" s="72"/>
      <c r="AD28" s="72"/>
    </row>
    <row r="29" spans="1:30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1343.7463949</v>
      </c>
      <c r="L29" s="33">
        <f>G28*L28</f>
        <v>0</v>
      </c>
      <c r="M29" s="33">
        <f>G28*M28</f>
        <v>0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0</v>
      </c>
      <c r="R29" s="33">
        <f>G28*R28</f>
        <v>22.5208893</v>
      </c>
      <c r="S29" s="33">
        <f>G28*S28</f>
        <v>111.95166709999999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0</v>
      </c>
      <c r="Y29" s="33">
        <f>G28*Y28</f>
        <v>1198.1765886999999</v>
      </c>
      <c r="Z29" s="33">
        <f>G28*Z28</f>
        <v>0</v>
      </c>
      <c r="AA29" s="34">
        <f>G28*AA28</f>
        <v>11.097249799999998</v>
      </c>
      <c r="AB29" s="72"/>
      <c r="AC29" s="72"/>
      <c r="AD29" s="72"/>
    </row>
    <row r="30" spans="1:30" ht="15.75" thickBot="1" x14ac:dyDescent="0.3">
      <c r="A30" s="2"/>
      <c r="B30" s="35" t="s">
        <v>0</v>
      </c>
      <c r="C30" s="36">
        <f>C26+C28</f>
        <v>710</v>
      </c>
      <c r="D30" s="37">
        <f>E30/C30</f>
        <v>1.6286619718309858</v>
      </c>
      <c r="E30" s="38">
        <f>E26+E28</f>
        <v>1156.3499999999999</v>
      </c>
      <c r="F30" s="37">
        <f>G30/E30</f>
        <v>4.4133254637436767</v>
      </c>
      <c r="G30" s="38">
        <f>G26+G28</f>
        <v>5103.3489</v>
      </c>
      <c r="H30" s="50">
        <f>(I30/E30)*100</f>
        <v>28.97046741903403</v>
      </c>
      <c r="I30" s="38">
        <v>335</v>
      </c>
      <c r="J30" s="38"/>
      <c r="K30" s="38">
        <f t="shared" ref="K30" si="4">K27+K29</f>
        <v>1892.82278705</v>
      </c>
      <c r="L30" s="52">
        <f t="shared" ref="L30:AA30" si="5">L27+L29</f>
        <v>0</v>
      </c>
      <c r="M30" s="38">
        <f t="shared" si="5"/>
        <v>21.88947761</v>
      </c>
      <c r="N30" s="52">
        <f t="shared" si="5"/>
        <v>21.88947761</v>
      </c>
      <c r="O30" s="52">
        <f t="shared" si="5"/>
        <v>0</v>
      </c>
      <c r="P30" s="52">
        <f t="shared" si="5"/>
        <v>0</v>
      </c>
      <c r="Q30" s="52">
        <f t="shared" si="5"/>
        <v>0</v>
      </c>
      <c r="R30" s="52">
        <f t="shared" si="5"/>
        <v>22.5208893</v>
      </c>
      <c r="S30" s="39">
        <f t="shared" si="5"/>
        <v>111.95166709999999</v>
      </c>
      <c r="T30" s="38">
        <f t="shared" si="5"/>
        <v>21.88947761</v>
      </c>
      <c r="U30" s="52">
        <f t="shared" si="5"/>
        <v>0</v>
      </c>
      <c r="V30" s="52">
        <f t="shared" si="5"/>
        <v>0</v>
      </c>
      <c r="W30" s="38">
        <f t="shared" si="5"/>
        <v>0</v>
      </c>
      <c r="X30" s="38">
        <f t="shared" si="5"/>
        <v>0</v>
      </c>
      <c r="Y30" s="38">
        <f t="shared" si="5"/>
        <v>1681.40060283</v>
      </c>
      <c r="Z30" s="38">
        <f t="shared" si="5"/>
        <v>0</v>
      </c>
      <c r="AA30" s="51">
        <f t="shared" si="5"/>
        <v>11.097249799999998</v>
      </c>
      <c r="AB30" s="72"/>
      <c r="AC30" s="72"/>
      <c r="AD30" s="72"/>
    </row>
    <row r="31" spans="1:30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0.37089817375606043</v>
      </c>
      <c r="L31" s="45">
        <f>L30/G30</f>
        <v>0</v>
      </c>
      <c r="M31" s="45">
        <f>M30/G30</f>
        <v>4.2892379178699697E-3</v>
      </c>
      <c r="N31" s="45">
        <f>N30/G30</f>
        <v>4.2892379178699697E-3</v>
      </c>
      <c r="O31" s="45">
        <f>O30/G30</f>
        <v>0</v>
      </c>
      <c r="P31" s="45">
        <f>P30/G30</f>
        <v>0</v>
      </c>
      <c r="Q31" s="45">
        <f>Q30/G30</f>
        <v>0</v>
      </c>
      <c r="R31" s="45">
        <f>R30/G30</f>
        <v>4.4129628879577484E-3</v>
      </c>
      <c r="S31" s="45">
        <f>S30/G30</f>
        <v>2.193690247202185E-2</v>
      </c>
      <c r="T31" s="45">
        <f>T30/G30</f>
        <v>4.2892379178699697E-3</v>
      </c>
      <c r="U31" s="45">
        <f>U30/G30</f>
        <v>0</v>
      </c>
      <c r="V31" s="45">
        <f>V30/G30</f>
        <v>0</v>
      </c>
      <c r="W31" s="45">
        <f>W30/G30</f>
        <v>0</v>
      </c>
      <c r="X31" s="45">
        <f>X30/G30</f>
        <v>0</v>
      </c>
      <c r="Y31" s="45">
        <f>Y30/G30</f>
        <v>0.32947004717431727</v>
      </c>
      <c r="Z31" s="45">
        <f>Z30/G30</f>
        <v>0</v>
      </c>
      <c r="AA31" s="46">
        <f>AA30/G30</f>
        <v>2.1745034520371511E-3</v>
      </c>
      <c r="AB31" s="72"/>
      <c r="AC31" s="72"/>
      <c r="AD31" s="72"/>
    </row>
    <row r="32" spans="1:30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30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30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  <c r="AB34" s="69" t="s">
        <v>36</v>
      </c>
      <c r="AC34" s="72" t="s">
        <v>37</v>
      </c>
      <c r="AD34" s="72" t="s">
        <v>38</v>
      </c>
    </row>
    <row r="35" spans="1:30" ht="15.75" thickBot="1" x14ac:dyDescent="0.3">
      <c r="A35" s="15">
        <v>43525</v>
      </c>
      <c r="B35" s="16" t="s">
        <v>27</v>
      </c>
      <c r="C35" s="17">
        <v>394</v>
      </c>
      <c r="D35" s="18">
        <v>1.5</v>
      </c>
      <c r="E35" s="19">
        <f>C35*D35</f>
        <v>591</v>
      </c>
      <c r="F35" s="18">
        <v>5.55</v>
      </c>
      <c r="G35" s="19">
        <f>E35*F35</f>
        <v>3280.0499999999997</v>
      </c>
      <c r="H35" s="29">
        <v>58.3</v>
      </c>
      <c r="I35" s="19">
        <f>(E35*H35)/100</f>
        <v>344.55299999999994</v>
      </c>
      <c r="J35" s="19" t="s">
        <v>28</v>
      </c>
      <c r="K35" s="17">
        <v>1.0005999999999999</v>
      </c>
      <c r="L35" s="17"/>
      <c r="M35" s="17">
        <v>5.0000000000000001E-3</v>
      </c>
      <c r="N35" s="17">
        <v>2.5000000000000001E-3</v>
      </c>
      <c r="O35" s="17"/>
      <c r="P35" s="17"/>
      <c r="Q35" s="17">
        <v>2.2499999999999999E-2</v>
      </c>
      <c r="R35" s="17"/>
      <c r="S35" s="17">
        <v>0.14510000000000001</v>
      </c>
      <c r="T35" s="17">
        <v>1.2500000000000001E-2</v>
      </c>
      <c r="U35" s="17"/>
      <c r="V35" s="17">
        <v>5.0000000000000001E-3</v>
      </c>
      <c r="W35" s="17"/>
      <c r="X35" s="17"/>
      <c r="Y35" s="17">
        <v>0.79800000000000004</v>
      </c>
      <c r="Z35" s="17"/>
      <c r="AA35" s="20">
        <v>0.01</v>
      </c>
      <c r="AB35" s="72"/>
      <c r="AC35" s="72"/>
      <c r="AD35" s="72"/>
    </row>
    <row r="36" spans="1:30" ht="15.75" thickBot="1" x14ac:dyDescent="0.3">
      <c r="A36" s="47"/>
      <c r="B36" s="30"/>
      <c r="C36" s="31"/>
      <c r="D36" s="48"/>
      <c r="E36" s="33"/>
      <c r="F36" s="48"/>
      <c r="G36" s="33"/>
      <c r="H36" s="49"/>
      <c r="I36" s="33"/>
      <c r="J36" s="33" t="s">
        <v>29</v>
      </c>
      <c r="K36" s="33">
        <f>G35*K35</f>
        <v>3282.0180299999997</v>
      </c>
      <c r="L36" s="33">
        <f>G35*L35</f>
        <v>0</v>
      </c>
      <c r="M36" s="33">
        <f>G35*M35</f>
        <v>16.40025</v>
      </c>
      <c r="N36" s="33">
        <f>G35*N35</f>
        <v>8.2001249999999999</v>
      </c>
      <c r="O36" s="33">
        <f>G35*O35</f>
        <v>0</v>
      </c>
      <c r="P36" s="33">
        <f>G35*P35</f>
        <v>0</v>
      </c>
      <c r="Q36" s="33">
        <f>G35*Q35</f>
        <v>73.801124999999985</v>
      </c>
      <c r="R36" s="33">
        <f>G35*R35</f>
        <v>0</v>
      </c>
      <c r="S36" s="33">
        <f>G35*S35</f>
        <v>475.93525499999998</v>
      </c>
      <c r="T36" s="33">
        <f>G35*T35</f>
        <v>41.000624999999999</v>
      </c>
      <c r="U36" s="33">
        <f>G35*U35</f>
        <v>0</v>
      </c>
      <c r="V36" s="33">
        <f>G35*V35</f>
        <v>16.40025</v>
      </c>
      <c r="W36" s="33">
        <f>G35*W35</f>
        <v>0</v>
      </c>
      <c r="X36" s="33">
        <f>G35*X35</f>
        <v>0</v>
      </c>
      <c r="Y36" s="33">
        <v>2618</v>
      </c>
      <c r="Z36" s="33">
        <f>G35*Z35</f>
        <v>0</v>
      </c>
      <c r="AA36" s="34">
        <f>G35*AA35</f>
        <v>32.8005</v>
      </c>
      <c r="AB36" s="77"/>
      <c r="AC36" s="78"/>
      <c r="AD36" s="78"/>
    </row>
    <row r="37" spans="1:30" x14ac:dyDescent="0.25">
      <c r="A37" s="2"/>
      <c r="B37" s="16" t="s">
        <v>30</v>
      </c>
      <c r="C37" s="17">
        <v>240</v>
      </c>
      <c r="D37" s="18">
        <v>1.68</v>
      </c>
      <c r="E37" s="19">
        <f>C37*D37</f>
        <v>403.2</v>
      </c>
      <c r="F37" s="18">
        <v>5.41</v>
      </c>
      <c r="G37" s="19">
        <f>E37*F37</f>
        <v>2181.3119999999999</v>
      </c>
      <c r="H37" s="29">
        <v>48.4</v>
      </c>
      <c r="I37" s="19">
        <f>(E37*H37)/100</f>
        <v>195.14879999999997</v>
      </c>
      <c r="J37" s="19" t="s">
        <v>28</v>
      </c>
      <c r="K37" s="17">
        <v>0.94799999999999995</v>
      </c>
      <c r="L37" s="17"/>
      <c r="M37" s="17"/>
      <c r="N37" s="17"/>
      <c r="O37" s="17"/>
      <c r="P37" s="17"/>
      <c r="Q37" s="17">
        <v>8.6999999999999994E-3</v>
      </c>
      <c r="R37" s="17"/>
      <c r="S37" s="17">
        <v>8.6999999999999994E-3</v>
      </c>
      <c r="T37" s="17">
        <v>2.8999999999999998E-3</v>
      </c>
      <c r="U37" s="17"/>
      <c r="V37" s="17"/>
      <c r="W37" s="17"/>
      <c r="X37" s="17"/>
      <c r="Y37" s="17">
        <v>0.92769999999999997</v>
      </c>
      <c r="Z37" s="17"/>
      <c r="AA37" s="20"/>
      <c r="AB37" s="72"/>
      <c r="AC37" s="72"/>
      <c r="AD37" s="72"/>
    </row>
    <row r="38" spans="1:30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2067.8837759999997</v>
      </c>
      <c r="L38" s="33">
        <f>G37*L37</f>
        <v>0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18.977414399999997</v>
      </c>
      <c r="R38" s="33">
        <f>G37*R37</f>
        <v>0</v>
      </c>
      <c r="S38" s="33">
        <f>G37*S37</f>
        <v>18.977414399999997</v>
      </c>
      <c r="T38" s="33">
        <f>G37*T37</f>
        <v>6.3258047999999993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2023.6031423999998</v>
      </c>
      <c r="Z38" s="33">
        <f>H37*Z37</f>
        <v>0</v>
      </c>
      <c r="AA38" s="34">
        <f>G37*AA37</f>
        <v>0</v>
      </c>
      <c r="AB38" s="72"/>
      <c r="AC38" s="72"/>
      <c r="AD38" s="72"/>
    </row>
    <row r="39" spans="1:30" ht="15.75" thickBot="1" x14ac:dyDescent="0.3">
      <c r="A39" s="2"/>
      <c r="B39" s="35" t="s">
        <v>0</v>
      </c>
      <c r="C39" s="36">
        <f>C35+C37</f>
        <v>634</v>
      </c>
      <c r="D39" s="37">
        <f>E39/C39</f>
        <v>1.5681388012618298</v>
      </c>
      <c r="E39" s="38">
        <f>E35+E37</f>
        <v>994.2</v>
      </c>
      <c r="F39" s="37">
        <f>G39/E39</f>
        <v>5.4932226916113445</v>
      </c>
      <c r="G39" s="38">
        <f>G35+G37</f>
        <v>5461.3619999999992</v>
      </c>
      <c r="H39" s="50">
        <f>(I39/E39)*100</f>
        <v>54.285033192516586</v>
      </c>
      <c r="I39" s="38">
        <f>I35+I37</f>
        <v>539.70179999999993</v>
      </c>
      <c r="J39" s="38"/>
      <c r="K39" s="38">
        <f t="shared" ref="K39:AA39" si="6">K36+K38</f>
        <v>5349.9018059999999</v>
      </c>
      <c r="L39" s="52"/>
      <c r="M39" s="38">
        <f t="shared" ref="M39" si="7">M36+M38</f>
        <v>16.40025</v>
      </c>
      <c r="N39" s="38">
        <f t="shared" si="6"/>
        <v>8.2001249999999999</v>
      </c>
      <c r="O39" s="38">
        <f t="shared" si="6"/>
        <v>0</v>
      </c>
      <c r="P39" s="38">
        <f t="shared" si="6"/>
        <v>0</v>
      </c>
      <c r="Q39" s="38">
        <f t="shared" si="6"/>
        <v>92.778539399999985</v>
      </c>
      <c r="R39" s="38">
        <f t="shared" si="6"/>
        <v>0</v>
      </c>
      <c r="S39" s="38">
        <f t="shared" si="6"/>
        <v>494.91266939999997</v>
      </c>
      <c r="T39" s="38">
        <f t="shared" si="6"/>
        <v>47.3264298</v>
      </c>
      <c r="U39" s="38">
        <f t="shared" si="6"/>
        <v>0</v>
      </c>
      <c r="V39" s="38">
        <f t="shared" si="6"/>
        <v>16.40025</v>
      </c>
      <c r="W39" s="38">
        <f t="shared" si="6"/>
        <v>0</v>
      </c>
      <c r="X39" s="38">
        <f t="shared" si="6"/>
        <v>0</v>
      </c>
      <c r="Y39" s="38">
        <f t="shared" si="6"/>
        <v>4641.6031423999993</v>
      </c>
      <c r="Z39" s="38">
        <f t="shared" si="6"/>
        <v>0</v>
      </c>
      <c r="AA39" s="51">
        <f t="shared" si="6"/>
        <v>32.8005</v>
      </c>
      <c r="AB39" s="72"/>
      <c r="AC39" s="72"/>
      <c r="AD39" s="72"/>
    </row>
    <row r="40" spans="1:30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0.97959113605726933</v>
      </c>
      <c r="L40" s="45">
        <f>L39/G39</f>
        <v>0</v>
      </c>
      <c r="M40" s="45">
        <f>M39/G39</f>
        <v>3.0029597012613341E-3</v>
      </c>
      <c r="N40" s="45">
        <f>N39/G39</f>
        <v>1.501479850630667E-3</v>
      </c>
      <c r="O40" s="45">
        <f>O39/G39</f>
        <v>0</v>
      </c>
      <c r="P40" s="45">
        <f>P39/G39</f>
        <v>0</v>
      </c>
      <c r="Q40" s="45">
        <f>Q39/G39</f>
        <v>1.6988168775481281E-2</v>
      </c>
      <c r="R40" s="45">
        <f>R39/G39</f>
        <v>0</v>
      </c>
      <c r="S40" s="45">
        <f>S39/G39</f>
        <v>9.062074065040919E-2</v>
      </c>
      <c r="T40" s="45">
        <f>T39/G39</f>
        <v>8.6656826264217626E-3</v>
      </c>
      <c r="U40" s="45">
        <f>U39/G39</f>
        <v>0</v>
      </c>
      <c r="V40" s="45">
        <f>V39/G39</f>
        <v>3.0029597012613341E-3</v>
      </c>
      <c r="W40" s="45">
        <f>W39/G39</f>
        <v>0</v>
      </c>
      <c r="X40" s="45">
        <f>X39/G39</f>
        <v>0</v>
      </c>
      <c r="Y40" s="45">
        <f>Y39/G39</f>
        <v>0.84989845800369945</v>
      </c>
      <c r="Z40" s="45">
        <f>Z39/G39</f>
        <v>0</v>
      </c>
      <c r="AA40" s="46">
        <f>AA39/G39</f>
        <v>6.0059194025226682E-3</v>
      </c>
      <c r="AB40" s="72"/>
      <c r="AC40" s="72"/>
      <c r="AD40" s="72"/>
    </row>
    <row r="41" spans="1:30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spans="1:30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30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  <c r="AB43" s="69" t="s">
        <v>36</v>
      </c>
      <c r="AC43" s="72" t="s">
        <v>37</v>
      </c>
      <c r="AD43" s="72" t="s">
        <v>38</v>
      </c>
    </row>
    <row r="44" spans="1:30" ht="15.75" thickBot="1" x14ac:dyDescent="0.3">
      <c r="A44" s="54">
        <v>43574</v>
      </c>
      <c r="B44" s="16" t="s">
        <v>27</v>
      </c>
      <c r="C44" s="17">
        <v>111</v>
      </c>
      <c r="D44" s="18">
        <v>1.44</v>
      </c>
      <c r="E44" s="19">
        <f>C44*D44</f>
        <v>159.84</v>
      </c>
      <c r="F44" s="18">
        <v>4.78</v>
      </c>
      <c r="G44" s="19">
        <f>E44*F44</f>
        <v>764.03520000000003</v>
      </c>
      <c r="H44" s="29">
        <v>56.5</v>
      </c>
      <c r="I44" s="19">
        <f>(E44*H44)/100</f>
        <v>90.309600000000003</v>
      </c>
      <c r="J44" s="19" t="s">
        <v>28</v>
      </c>
      <c r="K44" s="17">
        <v>1.7181999999999999</v>
      </c>
      <c r="L44" s="17"/>
      <c r="M44" s="17"/>
      <c r="N44" s="17">
        <v>9.1000000000000004E-3</v>
      </c>
      <c r="O44" s="17"/>
      <c r="P44" s="17"/>
      <c r="Q44" s="17">
        <v>1.8200000000000001E-2</v>
      </c>
      <c r="R44" s="17"/>
      <c r="S44" s="17"/>
      <c r="T44" s="17">
        <v>2.7300000000000001E-2</v>
      </c>
      <c r="U44" s="17"/>
      <c r="V44" s="17"/>
      <c r="W44" s="17"/>
      <c r="X44" s="17"/>
      <c r="Y44" s="17">
        <v>1.6636</v>
      </c>
      <c r="Z44" s="17"/>
      <c r="AA44" s="20"/>
      <c r="AB44" s="72"/>
      <c r="AC44" s="72"/>
      <c r="AD44" s="72"/>
    </row>
    <row r="45" spans="1:30" ht="15.75" thickBot="1" x14ac:dyDescent="0.3">
      <c r="A45" s="47"/>
      <c r="B45" s="30"/>
      <c r="C45" s="31"/>
      <c r="D45" s="48"/>
      <c r="E45" s="33"/>
      <c r="F45" s="48"/>
      <c r="G45" s="33"/>
      <c r="H45" s="49"/>
      <c r="I45" s="33"/>
      <c r="J45" s="33" t="s">
        <v>29</v>
      </c>
      <c r="K45" s="33">
        <f>G44*K44</f>
        <v>1312.7652806400001</v>
      </c>
      <c r="L45" s="33">
        <f>G44*L44</f>
        <v>0</v>
      </c>
      <c r="M45" s="33">
        <f>G44*M44</f>
        <v>0</v>
      </c>
      <c r="N45" s="33">
        <f>G44*N44</f>
        <v>6.952720320000001</v>
      </c>
      <c r="O45" s="33">
        <f>G44*O44</f>
        <v>0</v>
      </c>
      <c r="P45" s="33">
        <f>G44*P44</f>
        <v>0</v>
      </c>
      <c r="Q45" s="33">
        <f>G44*Q44</f>
        <v>13.905440640000002</v>
      </c>
      <c r="R45" s="33">
        <f>G44*R44</f>
        <v>0</v>
      </c>
      <c r="S45" s="33">
        <f>G44*S44</f>
        <v>0</v>
      </c>
      <c r="T45" s="33">
        <f>G44*T44</f>
        <v>20.858160960000003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1271.04895872</v>
      </c>
      <c r="Z45" s="33">
        <f>G44*Z44</f>
        <v>0</v>
      </c>
      <c r="AA45" s="34">
        <f>G44*AA44</f>
        <v>0</v>
      </c>
      <c r="AB45" s="77"/>
      <c r="AC45" s="78"/>
      <c r="AD45" s="78"/>
    </row>
    <row r="46" spans="1:30" x14ac:dyDescent="0.25">
      <c r="A46" s="2"/>
      <c r="B46" s="16" t="s">
        <v>30</v>
      </c>
      <c r="C46" s="17">
        <v>23</v>
      </c>
      <c r="D46" s="18">
        <v>1.75</v>
      </c>
      <c r="E46" s="19">
        <f>C46*D46</f>
        <v>40.25</v>
      </c>
      <c r="F46" s="18">
        <v>4.54</v>
      </c>
      <c r="G46" s="19">
        <f>E46*F46</f>
        <v>182.73500000000001</v>
      </c>
      <c r="H46" s="29">
        <v>28.6</v>
      </c>
      <c r="I46" s="19">
        <f>(E46*H46)/100</f>
        <v>11.511500000000002</v>
      </c>
      <c r="J46" s="19" t="s">
        <v>28</v>
      </c>
      <c r="K46" s="17">
        <v>0.48820000000000002</v>
      </c>
      <c r="L46" s="17"/>
      <c r="M46" s="17"/>
      <c r="N46" s="17"/>
      <c r="O46" s="17"/>
      <c r="P46" s="17"/>
      <c r="Q46" s="17"/>
      <c r="R46" s="17"/>
      <c r="S46" s="17"/>
      <c r="T46" s="17">
        <v>4.7199999999999999E-2</v>
      </c>
      <c r="U46" s="17"/>
      <c r="V46" s="17"/>
      <c r="W46" s="17"/>
      <c r="X46" s="17"/>
      <c r="Y46" s="17">
        <v>0.44090000000000001</v>
      </c>
      <c r="Z46" s="17"/>
      <c r="AA46" s="20"/>
      <c r="AB46" s="72"/>
      <c r="AC46" s="72"/>
      <c r="AD46" s="72"/>
    </row>
    <row r="47" spans="1:30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>
        <f>G46*K46</f>
        <v>89.211227000000008</v>
      </c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v>8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80.567861500000006</v>
      </c>
      <c r="Z47" s="33">
        <f>H46*Z46</f>
        <v>0</v>
      </c>
      <c r="AA47" s="34">
        <f>G46*AA46</f>
        <v>0</v>
      </c>
      <c r="AB47" s="72"/>
      <c r="AC47" s="72"/>
      <c r="AD47" s="72"/>
    </row>
    <row r="48" spans="1:30" ht="15.75" thickBot="1" x14ac:dyDescent="0.3">
      <c r="A48" s="2"/>
      <c r="B48" s="35" t="s">
        <v>0</v>
      </c>
      <c r="C48" s="36">
        <f>C44+C46</f>
        <v>134</v>
      </c>
      <c r="D48" s="37">
        <f>E48/C48</f>
        <v>1.4932089552238805</v>
      </c>
      <c r="E48" s="38">
        <f>E44+E46</f>
        <v>200.09</v>
      </c>
      <c r="F48" s="37">
        <f>G48/E48</f>
        <v>4.7317217252236494</v>
      </c>
      <c r="G48" s="38">
        <f>G44+G46</f>
        <v>946.77020000000005</v>
      </c>
      <c r="H48" s="50">
        <f>(I48/E48)*100</f>
        <v>50.887650557249245</v>
      </c>
      <c r="I48" s="38">
        <f>I44+I46</f>
        <v>101.8211</v>
      </c>
      <c r="J48" s="38"/>
      <c r="K48" s="38">
        <f t="shared" ref="K48:L48" si="8">K45+K47</f>
        <v>1401.9765076400001</v>
      </c>
      <c r="L48" s="52">
        <f t="shared" si="8"/>
        <v>0</v>
      </c>
      <c r="M48" s="38"/>
      <c r="N48" s="38">
        <f t="shared" ref="N48" si="9">N45+N47</f>
        <v>6.952720320000001</v>
      </c>
      <c r="O48" s="38">
        <f t="shared" ref="O48:AA48" si="10">O45+O47</f>
        <v>0</v>
      </c>
      <c r="P48" s="38">
        <f t="shared" si="10"/>
        <v>0</v>
      </c>
      <c r="Q48" s="38">
        <f t="shared" si="10"/>
        <v>13.905440640000002</v>
      </c>
      <c r="R48" s="38">
        <f t="shared" si="10"/>
        <v>0</v>
      </c>
      <c r="S48" s="38">
        <f t="shared" si="10"/>
        <v>0</v>
      </c>
      <c r="T48" s="38">
        <f t="shared" si="10"/>
        <v>28.858160960000003</v>
      </c>
      <c r="U48" s="38">
        <f t="shared" si="10"/>
        <v>0</v>
      </c>
      <c r="V48" s="38">
        <f t="shared" si="10"/>
        <v>0</v>
      </c>
      <c r="W48" s="38">
        <f t="shared" si="10"/>
        <v>0</v>
      </c>
      <c r="X48" s="38">
        <f t="shared" si="10"/>
        <v>0</v>
      </c>
      <c r="Y48" s="38">
        <f t="shared" si="10"/>
        <v>1351.6168202199999</v>
      </c>
      <c r="Z48" s="38">
        <f t="shared" si="10"/>
        <v>0</v>
      </c>
      <c r="AA48" s="51">
        <f t="shared" si="10"/>
        <v>0</v>
      </c>
      <c r="AB48" s="72"/>
      <c r="AC48" s="72"/>
      <c r="AD48" s="72"/>
    </row>
    <row r="49" spans="1:30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>
        <f>K48/G48</f>
        <v>1.4807991502478639</v>
      </c>
      <c r="L49" s="45">
        <f>L48/G48</f>
        <v>0</v>
      </c>
      <c r="M49" s="45">
        <f>M48/G48</f>
        <v>0</v>
      </c>
      <c r="N49" s="45">
        <f>N48/G48</f>
        <v>7.3436197294760655E-3</v>
      </c>
      <c r="O49" s="45">
        <f>O48/G48</f>
        <v>0</v>
      </c>
      <c r="P49" s="45">
        <f>P48/G48</f>
        <v>0</v>
      </c>
      <c r="Q49" s="45">
        <f>Q48/G48</f>
        <v>1.4687239458952131E-2</v>
      </c>
      <c r="R49" s="45">
        <f>R48/G48</f>
        <v>0</v>
      </c>
      <c r="S49" s="45">
        <f>S48/G48</f>
        <v>0</v>
      </c>
      <c r="T49" s="45">
        <f>T48/G48</f>
        <v>3.0480639293463188E-2</v>
      </c>
      <c r="U49" s="45">
        <f>U48/G48</f>
        <v>0</v>
      </c>
      <c r="V49" s="45">
        <f>V48/G48</f>
        <v>0</v>
      </c>
      <c r="W49" s="45">
        <f>W48/G48</f>
        <v>0</v>
      </c>
      <c r="X49" s="45">
        <f>X48/G48</f>
        <v>0</v>
      </c>
      <c r="Y49" s="45">
        <f>Y48/G48</f>
        <v>1.4276081146407014</v>
      </c>
      <c r="Z49" s="45">
        <f>Z48/G48</f>
        <v>0</v>
      </c>
      <c r="AA49" s="46">
        <f>AA48/G48</f>
        <v>0</v>
      </c>
      <c r="AB49" s="72"/>
      <c r="AC49" s="72"/>
      <c r="AD49" s="72"/>
    </row>
    <row r="50" spans="1:30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2" spans="1:30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30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  <c r="AB53" s="69" t="s">
        <v>36</v>
      </c>
      <c r="AC53" s="72" t="s">
        <v>37</v>
      </c>
      <c r="AD53" s="72" t="s">
        <v>38</v>
      </c>
    </row>
    <row r="54" spans="1:30" s="28" customFormat="1" ht="15.75" thickBot="1" x14ac:dyDescent="0.3">
      <c r="A54" s="84" t="s">
        <v>0</v>
      </c>
      <c r="B54" s="85" t="s">
        <v>27</v>
      </c>
      <c r="C54" s="86">
        <f>SUM(C6+C16+C26+C35+C44)</f>
        <v>1032</v>
      </c>
      <c r="D54" s="62">
        <f>E54/C54</f>
        <v>1.3972868217054264</v>
      </c>
      <c r="E54" s="86">
        <v>1442</v>
      </c>
      <c r="F54" s="62">
        <f>G54/E54</f>
        <v>5.5155102635228843</v>
      </c>
      <c r="G54" s="56">
        <f>SUM(G6+G16+G26+G35+G44)</f>
        <v>7953.3657999999996</v>
      </c>
      <c r="H54" s="87">
        <f>(I54/E54)*100</f>
        <v>46.948682385575594</v>
      </c>
      <c r="I54" s="56">
        <v>677</v>
      </c>
      <c r="J54" s="56" t="s">
        <v>28</v>
      </c>
      <c r="K54" s="57">
        <f>K55/G54</f>
        <v>0.73868302554246912</v>
      </c>
      <c r="L54" s="57">
        <f>L55/G54</f>
        <v>0</v>
      </c>
      <c r="M54" s="57">
        <f>M55/G54</f>
        <v>4.8142797116159305E-3</v>
      </c>
      <c r="N54" s="57">
        <f>N55/G54</f>
        <v>4.657439864013296E-3</v>
      </c>
      <c r="O54" s="57">
        <f>O55/G54</f>
        <v>0</v>
      </c>
      <c r="P54" s="57">
        <f>P55/G54</f>
        <v>0</v>
      </c>
      <c r="Q54" s="57">
        <f>Q55/G54</f>
        <v>1.7979809252580838E-2</v>
      </c>
      <c r="R54" s="57">
        <f>R55/G54</f>
        <v>0</v>
      </c>
      <c r="S54" s="57">
        <f>S55/G54</f>
        <v>8.5728077698878122E-2</v>
      </c>
      <c r="T54" s="57">
        <f>T55/G54</f>
        <v>1.0529914714849405E-2</v>
      </c>
      <c r="U54" s="57">
        <f>U55/G54</f>
        <v>0</v>
      </c>
      <c r="V54" s="57">
        <f>V55/G54</f>
        <v>2.0620515153471253E-3</v>
      </c>
      <c r="W54" s="57">
        <f>W55/G54</f>
        <v>0</v>
      </c>
      <c r="X54" s="57">
        <f>X55/G54</f>
        <v>0</v>
      </c>
      <c r="Y54" s="57">
        <f>Y55/G54</f>
        <v>0.60543698114451117</v>
      </c>
      <c r="Z54" s="57">
        <f>Z55/G54</f>
        <v>0</v>
      </c>
      <c r="AA54" s="57">
        <f>AA55/G54</f>
        <v>5.2807831371216455E-3</v>
      </c>
      <c r="AB54" s="57">
        <f>AB55/G54</f>
        <v>1.1533983562028545E-3</v>
      </c>
      <c r="AC54" s="57">
        <f>AC55/G54</f>
        <v>0</v>
      </c>
      <c r="AD54" s="57">
        <f>AD55/G54</f>
        <v>1.0808911366807748E-3</v>
      </c>
    </row>
    <row r="55" spans="1:30" s="28" customFormat="1" ht="15.75" thickBot="1" x14ac:dyDescent="0.3">
      <c r="A55" s="21"/>
      <c r="B55" s="22"/>
      <c r="C55" s="23"/>
      <c r="D55" s="24"/>
      <c r="E55" s="25"/>
      <c r="F55" s="24"/>
      <c r="G55" s="25"/>
      <c r="H55" s="26"/>
      <c r="I55" s="25"/>
      <c r="J55" s="25" t="s">
        <v>29</v>
      </c>
      <c r="K55" s="56">
        <f>SUM(K7+K17+K27+K36+K45)</f>
        <v>5875.0163123900002</v>
      </c>
      <c r="L55" s="56">
        <f t="shared" ref="L55:AD55" si="11">SUM(L7+L17+L27+L36+L45)</f>
        <v>0</v>
      </c>
      <c r="M55" s="56">
        <f>SUM(M7+M17+M27+M36+M45)</f>
        <v>38.28972761</v>
      </c>
      <c r="N55" s="56">
        <f t="shared" si="11"/>
        <v>37.042322929999997</v>
      </c>
      <c r="O55" s="56">
        <f t="shared" si="11"/>
        <v>0</v>
      </c>
      <c r="P55" s="56">
        <f t="shared" si="11"/>
        <v>0</v>
      </c>
      <c r="Q55" s="56">
        <v>143</v>
      </c>
      <c r="R55" s="56">
        <f t="shared" si="11"/>
        <v>0</v>
      </c>
      <c r="S55" s="56">
        <f t="shared" si="11"/>
        <v>681.82676126999991</v>
      </c>
      <c r="T55" s="56">
        <f t="shared" si="11"/>
        <v>83.748263570000006</v>
      </c>
      <c r="U55" s="56">
        <f t="shared" si="11"/>
        <v>0</v>
      </c>
      <c r="V55" s="56">
        <f t="shared" si="11"/>
        <v>16.40025</v>
      </c>
      <c r="W55" s="56">
        <f t="shared" si="11"/>
        <v>0</v>
      </c>
      <c r="X55" s="56">
        <f t="shared" si="11"/>
        <v>0</v>
      </c>
      <c r="Y55" s="56">
        <f t="shared" si="11"/>
        <v>4815.2617798900001</v>
      </c>
      <c r="Z55" s="56">
        <f t="shared" si="11"/>
        <v>0</v>
      </c>
      <c r="AA55" s="56">
        <v>42</v>
      </c>
      <c r="AB55" s="56">
        <f>SUM(AB7+AB17+AB27+AB36+AB45)</f>
        <v>9.1733990399999996</v>
      </c>
      <c r="AC55" s="56">
        <f t="shared" si="11"/>
        <v>0</v>
      </c>
      <c r="AD55" s="56">
        <f t="shared" si="11"/>
        <v>8.5967225999999997</v>
      </c>
    </row>
    <row r="56" spans="1:30" s="28" customFormat="1" ht="15.75" thickBot="1" x14ac:dyDescent="0.3">
      <c r="A56" s="58"/>
      <c r="B56" s="85" t="s">
        <v>30</v>
      </c>
      <c r="C56" s="86">
        <f>SUM(C8+C18+C28+C37+C46)</f>
        <v>1060</v>
      </c>
      <c r="D56" s="62">
        <f>E56/C56</f>
        <v>1.7365283018867925</v>
      </c>
      <c r="E56" s="56">
        <f>SUM(E8+E18+E28+E37+E46)</f>
        <v>1840.72</v>
      </c>
      <c r="F56" s="62">
        <f>G56/E56</f>
        <v>4.9259382741535918</v>
      </c>
      <c r="G56" s="56">
        <f>SUM(G8+G18+G28+G37+G46)</f>
        <v>9067.2731000000003</v>
      </c>
      <c r="H56" s="87">
        <f>(I56/E56)*100</f>
        <v>34.334390890521099</v>
      </c>
      <c r="I56" s="56">
        <v>632</v>
      </c>
      <c r="J56" s="56" t="s">
        <v>28</v>
      </c>
      <c r="K56" s="57">
        <f>K57/G56</f>
        <v>0.50070588009971817</v>
      </c>
      <c r="L56" s="57">
        <f>L57/G56</f>
        <v>0</v>
      </c>
      <c r="M56" s="57">
        <f>M57/G56</f>
        <v>5.2000668646453359E-4</v>
      </c>
      <c r="N56" s="57">
        <f>N57/G56</f>
        <v>1.0400133729290672E-3</v>
      </c>
      <c r="O56" s="57">
        <f>O57/G56</f>
        <v>0</v>
      </c>
      <c r="P56" s="57">
        <f>P57/G56</f>
        <v>0</v>
      </c>
      <c r="Q56" s="57">
        <f>Q57/G56</f>
        <v>3.1329705598036961E-3</v>
      </c>
      <c r="R56" s="57">
        <f>R57/G56</f>
        <v>4.9629033452185311E-3</v>
      </c>
      <c r="S56" s="57">
        <f>S57/G56</f>
        <v>1.629742407339644E-2</v>
      </c>
      <c r="T56" s="57">
        <f>T57/G56</f>
        <v>1.5799463236637263E-3</v>
      </c>
      <c r="U56" s="57">
        <f>U57/G56</f>
        <v>0</v>
      </c>
      <c r="V56" s="57">
        <f>V57/G56</f>
        <v>0</v>
      </c>
      <c r="W56" s="57">
        <f>W57/G56</f>
        <v>0</v>
      </c>
      <c r="X56" s="57">
        <f>X57/G56</f>
        <v>0</v>
      </c>
      <c r="Y56" s="57">
        <f>Y57/G56</f>
        <v>0.47142130241450414</v>
      </c>
      <c r="Z56" s="57">
        <f>Z57/G56</f>
        <v>0</v>
      </c>
      <c r="AA56" s="57">
        <f>AA57/G56</f>
        <v>1.7438862010233261E-3</v>
      </c>
      <c r="AB56" s="57">
        <f>AB57/G56</f>
        <v>0</v>
      </c>
      <c r="AC56" s="57">
        <f>AC57/G56</f>
        <v>0</v>
      </c>
      <c r="AD56" s="57">
        <f>AD57/G56</f>
        <v>0</v>
      </c>
    </row>
    <row r="57" spans="1:30" s="28" customFormat="1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>SUM(K9+K19+K29+K38+K47)</f>
        <v>4540.0369576399999</v>
      </c>
      <c r="L57" s="56">
        <f t="shared" ref="L57:AD57" si="12">SUM(L9+L19+L29+L38+L47)</f>
        <v>0</v>
      </c>
      <c r="M57" s="56">
        <f t="shared" si="12"/>
        <v>4.7150426400000001</v>
      </c>
      <c r="N57" s="56">
        <f t="shared" si="12"/>
        <v>9.4300852800000001</v>
      </c>
      <c r="O57" s="56">
        <f t="shared" si="12"/>
        <v>0</v>
      </c>
      <c r="P57" s="56">
        <f t="shared" si="12"/>
        <v>0</v>
      </c>
      <c r="Q57" s="56">
        <f t="shared" si="12"/>
        <v>28.407499679999997</v>
      </c>
      <c r="R57" s="56">
        <v>45</v>
      </c>
      <c r="S57" s="56">
        <f t="shared" si="12"/>
        <v>147.77319489999996</v>
      </c>
      <c r="T57" s="56">
        <f t="shared" si="12"/>
        <v>14.3258048</v>
      </c>
      <c r="U57" s="56">
        <f t="shared" si="12"/>
        <v>0</v>
      </c>
      <c r="V57" s="56">
        <f t="shared" si="12"/>
        <v>0</v>
      </c>
      <c r="W57" s="56">
        <f t="shared" si="12"/>
        <v>0</v>
      </c>
      <c r="X57" s="56">
        <f t="shared" si="12"/>
        <v>0</v>
      </c>
      <c r="Y57" s="56">
        <f t="shared" si="12"/>
        <v>4274.5056941499988</v>
      </c>
      <c r="Z57" s="56">
        <f t="shared" si="12"/>
        <v>0</v>
      </c>
      <c r="AA57" s="56">
        <f t="shared" si="12"/>
        <v>15.812292439999998</v>
      </c>
      <c r="AB57" s="56">
        <f t="shared" si="12"/>
        <v>0</v>
      </c>
      <c r="AC57" s="56">
        <f t="shared" si="12"/>
        <v>0</v>
      </c>
      <c r="AD57" s="56">
        <f t="shared" si="12"/>
        <v>0</v>
      </c>
    </row>
    <row r="58" spans="1:30" s="28" customFormat="1" ht="15.75" thickBot="1" x14ac:dyDescent="0.3">
      <c r="A58" s="58"/>
      <c r="B58" s="60" t="s">
        <v>0</v>
      </c>
      <c r="C58" s="61">
        <f>C54+C56</f>
        <v>2092</v>
      </c>
      <c r="D58" s="62">
        <f>E58/C58</f>
        <v>1.5691778202676865</v>
      </c>
      <c r="E58" s="52">
        <f>E54+E56</f>
        <v>3282.7200000000003</v>
      </c>
      <c r="F58" s="62">
        <f>G58/E58</f>
        <v>5.1847248623093041</v>
      </c>
      <c r="G58" s="52">
        <v>17020</v>
      </c>
      <c r="H58" s="63">
        <f>(I58/E58)*100</f>
        <v>39.875469123166155</v>
      </c>
      <c r="I58" s="52">
        <f>I54+I56</f>
        <v>1309</v>
      </c>
      <c r="J58" s="52"/>
      <c r="K58" s="52">
        <f t="shared" ref="K58:AD58" si="13">K55+K57</f>
        <v>10415.053270029999</v>
      </c>
      <c r="L58" s="52">
        <f t="shared" si="13"/>
        <v>0</v>
      </c>
      <c r="M58" s="52">
        <f t="shared" si="13"/>
        <v>43.00477025</v>
      </c>
      <c r="N58" s="52">
        <f t="shared" si="13"/>
        <v>46.472408209999998</v>
      </c>
      <c r="O58" s="52">
        <f t="shared" si="13"/>
        <v>0</v>
      </c>
      <c r="P58" s="52">
        <f t="shared" si="13"/>
        <v>0</v>
      </c>
      <c r="Q58" s="52">
        <f t="shared" si="13"/>
        <v>171.40749968</v>
      </c>
      <c r="R58" s="52">
        <f t="shared" si="13"/>
        <v>45</v>
      </c>
      <c r="S58" s="52">
        <f t="shared" si="13"/>
        <v>829.59995616999981</v>
      </c>
      <c r="T58" s="52">
        <f t="shared" si="13"/>
        <v>98.074068370000006</v>
      </c>
      <c r="U58" s="52">
        <f t="shared" si="13"/>
        <v>0</v>
      </c>
      <c r="V58" s="52">
        <f t="shared" si="13"/>
        <v>16.40025</v>
      </c>
      <c r="W58" s="52">
        <f t="shared" si="13"/>
        <v>0</v>
      </c>
      <c r="X58" s="52">
        <f t="shared" si="13"/>
        <v>0</v>
      </c>
      <c r="Y58" s="52">
        <f t="shared" si="13"/>
        <v>9089.7674740399998</v>
      </c>
      <c r="Z58" s="52">
        <f t="shared" si="13"/>
        <v>0</v>
      </c>
      <c r="AA58" s="52">
        <f t="shared" si="13"/>
        <v>57.81229244</v>
      </c>
      <c r="AB58" s="52">
        <f t="shared" si="13"/>
        <v>9.1733990399999996</v>
      </c>
      <c r="AC58" s="52">
        <f t="shared" si="13"/>
        <v>0</v>
      </c>
      <c r="AD58" s="52">
        <f t="shared" si="13"/>
        <v>8.5967225999999997</v>
      </c>
    </row>
    <row r="59" spans="1:30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0.61193027438484127</v>
      </c>
      <c r="L59" s="45">
        <f>L58/G58</f>
        <v>0</v>
      </c>
      <c r="M59" s="45">
        <f>M58/G58</f>
        <v>2.5267197561692125E-3</v>
      </c>
      <c r="N59" s="45">
        <f>N58/G58</f>
        <v>2.7304587667450059E-3</v>
      </c>
      <c r="O59" s="45">
        <f>O58/G58</f>
        <v>0</v>
      </c>
      <c r="P59" s="45">
        <f>P58/G58</f>
        <v>0</v>
      </c>
      <c r="Q59" s="45">
        <f>Q58/G58</f>
        <v>1.0070945927144536E-2</v>
      </c>
      <c r="R59" s="45">
        <f>R58/G58</f>
        <v>2.6439482961222094E-3</v>
      </c>
      <c r="S59" s="45">
        <f>S58/G58</f>
        <v>4.8742653123971788E-2</v>
      </c>
      <c r="T59" s="45">
        <f>T58/G58</f>
        <v>5.7622836880141014E-3</v>
      </c>
      <c r="U59" s="45">
        <f>U58/G58</f>
        <v>0</v>
      </c>
      <c r="V59" s="45">
        <f>V58/G58</f>
        <v>9.6358695652173909E-4</v>
      </c>
      <c r="W59" s="45">
        <f>W58/G58</f>
        <v>0</v>
      </c>
      <c r="X59" s="45">
        <f>X58/G58</f>
        <v>0</v>
      </c>
      <c r="Y59" s="45">
        <f>Y58/G58</f>
        <v>0.53406389389189191</v>
      </c>
      <c r="Z59" s="45">
        <f>Z58/G58</f>
        <v>0</v>
      </c>
      <c r="AA59" s="46">
        <f>AA58/G58</f>
        <v>3.3967269353701529E-3</v>
      </c>
      <c r="AB59" s="46">
        <f>AB58/G58</f>
        <v>5.3897761692126912E-4</v>
      </c>
      <c r="AC59" s="46">
        <f>AC58/G58</f>
        <v>0</v>
      </c>
      <c r="AD59" s="46">
        <f>AD58/G58</f>
        <v>5.0509533490011751E-4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340-0909-4058-9F32-5013F43DFEF7}">
  <sheetPr>
    <pageSetUpPr fitToPage="1"/>
  </sheetPr>
  <dimension ref="A1:AA59"/>
  <sheetViews>
    <sheetView workbookViewId="0"/>
  </sheetViews>
  <sheetFormatPr defaultRowHeight="15" x14ac:dyDescent="0.25"/>
  <cols>
    <col min="9" max="9" width="10.7109375" customWidth="1"/>
    <col min="10" max="10" width="10.85546875" bestFit="1" customWidth="1"/>
  </cols>
  <sheetData>
    <row r="1" spans="1:27" ht="18" x14ac:dyDescent="0.25">
      <c r="A1" s="1" t="s">
        <v>42</v>
      </c>
    </row>
    <row r="2" spans="1:27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</row>
    <row r="6" spans="1:27" ht="15.75" thickBot="1" x14ac:dyDescent="0.3">
      <c r="A6" s="15">
        <v>43435</v>
      </c>
      <c r="B6" s="16" t="s">
        <v>27</v>
      </c>
      <c r="C6" s="17"/>
      <c r="D6" s="18"/>
      <c r="E6" s="19">
        <f>C6*D6</f>
        <v>0</v>
      </c>
      <c r="F6" s="18"/>
      <c r="G6" s="19">
        <f>E6*F6</f>
        <v>0</v>
      </c>
      <c r="H6" s="18"/>
      <c r="I6" s="19">
        <f>(E6*H6)/100</f>
        <v>0</v>
      </c>
      <c r="J6" s="19" t="s">
        <v>28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20"/>
    </row>
    <row r="7" spans="1:27" s="28" customFormat="1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0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f>G6*Q6</f>
        <v>0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0</v>
      </c>
      <c r="Z7" s="25">
        <f>G6*Z6</f>
        <v>0</v>
      </c>
      <c r="AA7" s="27">
        <f>G6*AA6</f>
        <v>0</v>
      </c>
    </row>
    <row r="8" spans="1:27" x14ac:dyDescent="0.25">
      <c r="A8" s="2"/>
      <c r="B8" s="16" t="s">
        <v>30</v>
      </c>
      <c r="C8" s="17">
        <v>4</v>
      </c>
      <c r="D8" s="18">
        <v>20</v>
      </c>
      <c r="E8" s="19">
        <f>C8*D8</f>
        <v>80</v>
      </c>
      <c r="F8" s="18">
        <v>10.5</v>
      </c>
      <c r="G8" s="19">
        <f>E8*F8</f>
        <v>840</v>
      </c>
      <c r="H8" s="29">
        <v>100</v>
      </c>
      <c r="I8" s="19">
        <f>(E8*H8)/100</f>
        <v>80</v>
      </c>
      <c r="J8" s="19" t="s">
        <v>28</v>
      </c>
      <c r="K8" s="17">
        <v>0.57140000000000002</v>
      </c>
      <c r="L8" s="17"/>
      <c r="M8" s="17">
        <v>0.47620000000000001</v>
      </c>
      <c r="N8" s="17">
        <v>4.7600000000000003E-2</v>
      </c>
      <c r="O8" s="17"/>
      <c r="P8" s="17"/>
      <c r="Q8" s="17"/>
      <c r="R8" s="17"/>
      <c r="S8" s="17"/>
      <c r="T8" s="17">
        <v>4.7600000000000003E-2</v>
      </c>
      <c r="U8" s="17"/>
      <c r="V8" s="17"/>
      <c r="W8" s="17"/>
      <c r="X8" s="17"/>
      <c r="Y8" s="17"/>
      <c r="Z8" s="17"/>
      <c r="AA8" s="20"/>
    </row>
    <row r="9" spans="1:27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25">
        <f>G8*K8</f>
        <v>479.976</v>
      </c>
      <c r="L9" s="33">
        <f>G8*L8</f>
        <v>0</v>
      </c>
      <c r="M9" s="25">
        <f>G8*M8</f>
        <v>400.00800000000004</v>
      </c>
      <c r="N9" s="25">
        <f>G8*N8</f>
        <v>39.984000000000002</v>
      </c>
      <c r="O9" s="33">
        <f>G8*O8</f>
        <v>0</v>
      </c>
      <c r="P9" s="33">
        <f>G8*P8</f>
        <v>0</v>
      </c>
      <c r="Q9" s="33">
        <f>G8*Q8</f>
        <v>0</v>
      </c>
      <c r="R9" s="33">
        <f>G8*R8</f>
        <v>0</v>
      </c>
      <c r="S9" s="33">
        <f>G8*S8</f>
        <v>0</v>
      </c>
      <c r="T9" s="25">
        <f>G8*T8</f>
        <v>39.984000000000002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0</v>
      </c>
      <c r="Z9" s="33">
        <f>G8*Z8</f>
        <v>0</v>
      </c>
      <c r="AA9" s="34">
        <f>G8*AA8</f>
        <v>0</v>
      </c>
    </row>
    <row r="10" spans="1:27" ht="15.75" thickBot="1" x14ac:dyDescent="0.3">
      <c r="A10" s="2"/>
      <c r="B10" s="35" t="s">
        <v>0</v>
      </c>
      <c r="C10" s="36">
        <f>C6+C8</f>
        <v>4</v>
      </c>
      <c r="D10" s="37">
        <f>E10/C10</f>
        <v>20</v>
      </c>
      <c r="E10" s="38">
        <f>E6+E8</f>
        <v>80</v>
      </c>
      <c r="F10" s="37">
        <f>G10/E10</f>
        <v>10.5</v>
      </c>
      <c r="G10" s="38">
        <f>G6+G8</f>
        <v>840</v>
      </c>
      <c r="H10" s="37">
        <f>(I10/E10)*100</f>
        <v>100</v>
      </c>
      <c r="I10" s="38">
        <f>I6+I8</f>
        <v>80</v>
      </c>
      <c r="J10" s="38"/>
      <c r="K10" s="39">
        <f>K7+K9</f>
        <v>479.976</v>
      </c>
      <c r="L10" s="39">
        <f>L7+L9</f>
        <v>0</v>
      </c>
      <c r="M10" s="39">
        <f>M7+M9</f>
        <v>400.00800000000004</v>
      </c>
      <c r="N10" s="39">
        <f>N7+N9</f>
        <v>39.984000000000002</v>
      </c>
      <c r="O10" s="39">
        <f t="shared" ref="O10:AA10" si="0">O7+O9</f>
        <v>0</v>
      </c>
      <c r="P10" s="39">
        <f t="shared" si="0"/>
        <v>0</v>
      </c>
      <c r="Q10" s="39">
        <f t="shared" si="0"/>
        <v>0</v>
      </c>
      <c r="R10" s="39">
        <f t="shared" si="0"/>
        <v>0</v>
      </c>
      <c r="S10" s="39">
        <f t="shared" si="0"/>
        <v>0</v>
      </c>
      <c r="T10" s="39">
        <f t="shared" si="0"/>
        <v>39.984000000000002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8">
        <f t="shared" si="0"/>
        <v>0</v>
      </c>
      <c r="Z10" s="39">
        <f t="shared" si="0"/>
        <v>0</v>
      </c>
      <c r="AA10" s="40">
        <f t="shared" si="0"/>
        <v>0</v>
      </c>
    </row>
    <row r="11" spans="1:27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>
        <f>K10/G10</f>
        <v>0.57140000000000002</v>
      </c>
      <c r="L11" s="45">
        <f>L10/G10</f>
        <v>0</v>
      </c>
      <c r="M11" s="45">
        <f>M10/G10</f>
        <v>0.47620000000000007</v>
      </c>
      <c r="N11" s="45">
        <f>N10/G10</f>
        <v>4.7600000000000003E-2</v>
      </c>
      <c r="O11" s="36">
        <f>O10/G10</f>
        <v>0</v>
      </c>
      <c r="P11" s="36">
        <f>P10/G10</f>
        <v>0</v>
      </c>
      <c r="Q11" s="45">
        <f>Q10/G10</f>
        <v>0</v>
      </c>
      <c r="R11" s="36">
        <f>R10/G10</f>
        <v>0</v>
      </c>
      <c r="S11" s="36">
        <f>S10/G10</f>
        <v>0</v>
      </c>
      <c r="T11" s="45">
        <f>T10/G10</f>
        <v>4.7600000000000003E-2</v>
      </c>
      <c r="U11" s="45">
        <f>U10/G10</f>
        <v>0</v>
      </c>
      <c r="V11" s="36">
        <f>V10/G10</f>
        <v>0</v>
      </c>
      <c r="W11" s="36">
        <f>W10/G10</f>
        <v>0</v>
      </c>
      <c r="X11" s="36">
        <f>X10/G10</f>
        <v>0</v>
      </c>
      <c r="Y11" s="45">
        <f>Y10/G10</f>
        <v>0</v>
      </c>
      <c r="Z11" s="45">
        <f>Z10/G10</f>
        <v>0</v>
      </c>
      <c r="AA11" s="46">
        <f>AA10/G10</f>
        <v>0</v>
      </c>
    </row>
    <row r="14" spans="1:27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</row>
    <row r="16" spans="1:27" ht="15.75" thickBot="1" x14ac:dyDescent="0.3">
      <c r="A16" s="15">
        <v>43466</v>
      </c>
      <c r="B16" s="16" t="s">
        <v>27</v>
      </c>
      <c r="C16" s="17"/>
      <c r="D16" s="18"/>
      <c r="E16" s="19">
        <f>C16*D16</f>
        <v>0</v>
      </c>
      <c r="F16" s="18"/>
      <c r="G16" s="19">
        <f>E16*F16</f>
        <v>0</v>
      </c>
      <c r="H16" s="29"/>
      <c r="I16" s="19">
        <f>(E16*H16)/100</f>
        <v>0</v>
      </c>
      <c r="J16" s="19" t="s">
        <v>28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20"/>
    </row>
    <row r="17" spans="1:27" ht="15.75" thickBot="1" x14ac:dyDescent="0.3">
      <c r="A17" s="47"/>
      <c r="B17" s="30"/>
      <c r="C17" s="31"/>
      <c r="D17" s="48"/>
      <c r="E17" s="33"/>
      <c r="F17" s="48"/>
      <c r="G17" s="33"/>
      <c r="H17" s="49"/>
      <c r="I17" s="33"/>
      <c r="J17" s="33" t="s">
        <v>29</v>
      </c>
      <c r="K17" s="33">
        <f>G16*K16</f>
        <v>0</v>
      </c>
      <c r="L17" s="33">
        <f>G16*L16</f>
        <v>0</v>
      </c>
      <c r="M17" s="33">
        <f>G16*M16</f>
        <v>0</v>
      </c>
      <c r="N17" s="33">
        <f>G16*N16</f>
        <v>0</v>
      </c>
      <c r="O17" s="33">
        <f>G16*O16</f>
        <v>0</v>
      </c>
      <c r="P17" s="33">
        <f>G16*P16</f>
        <v>0</v>
      </c>
      <c r="Q17" s="33">
        <f>G16*Q16</f>
        <v>0</v>
      </c>
      <c r="R17" s="33">
        <f>G16*R16</f>
        <v>0</v>
      </c>
      <c r="S17" s="33">
        <f>G16*S16</f>
        <v>0</v>
      </c>
      <c r="T17" s="33">
        <f>G16*T16</f>
        <v>0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33">
        <f>G16*Y16</f>
        <v>0</v>
      </c>
      <c r="Z17" s="33">
        <f>G16*Z16</f>
        <v>0</v>
      </c>
      <c r="AA17" s="34">
        <f>G16*AA16</f>
        <v>0</v>
      </c>
    </row>
    <row r="18" spans="1:27" x14ac:dyDescent="0.25">
      <c r="A18" s="2"/>
      <c r="B18" s="16" t="s">
        <v>30</v>
      </c>
      <c r="C18" s="17"/>
      <c r="D18" s="18"/>
      <c r="E18" s="19">
        <f>C18*D18</f>
        <v>0</v>
      </c>
      <c r="F18" s="18"/>
      <c r="G18" s="19">
        <f>E18*F18</f>
        <v>0</v>
      </c>
      <c r="H18" s="29"/>
      <c r="I18" s="19">
        <f>(E18*H18)/100</f>
        <v>0</v>
      </c>
      <c r="J18" s="19" t="s">
        <v>28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20"/>
    </row>
    <row r="19" spans="1:27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/>
      <c r="L19" s="33">
        <f>G18*L18</f>
        <v>0</v>
      </c>
      <c r="M19" s="33">
        <f>G18*M18</f>
        <v>0</v>
      </c>
      <c r="N19" s="33">
        <f>G18*N18</f>
        <v>0</v>
      </c>
      <c r="O19" s="33">
        <f>G18*O18</f>
        <v>0</v>
      </c>
      <c r="P19" s="33">
        <f>G18*P18</f>
        <v>0</v>
      </c>
      <c r="Q19" s="33">
        <f>G18*Q18</f>
        <v>0</v>
      </c>
      <c r="R19" s="33"/>
      <c r="S19" s="33">
        <f>G18*S18</f>
        <v>0</v>
      </c>
      <c r="T19" s="33">
        <f>G18*T18</f>
        <v>0</v>
      </c>
      <c r="U19" s="33">
        <f>G18*U18</f>
        <v>0</v>
      </c>
      <c r="V19" s="33">
        <f>G18*V18</f>
        <v>0</v>
      </c>
      <c r="W19" s="33">
        <f>G18*W18</f>
        <v>0</v>
      </c>
      <c r="X19" s="33">
        <f>G18*X18</f>
        <v>0</v>
      </c>
      <c r="Y19" s="33">
        <f>G18*Y18</f>
        <v>0</v>
      </c>
      <c r="Z19" s="33">
        <f>G18*Z18</f>
        <v>0</v>
      </c>
      <c r="AA19" s="34">
        <f>G18*AA18</f>
        <v>0</v>
      </c>
    </row>
    <row r="20" spans="1:27" ht="15.75" thickBot="1" x14ac:dyDescent="0.3">
      <c r="A20" s="2"/>
      <c r="B20" s="35" t="s">
        <v>0</v>
      </c>
      <c r="C20" s="36">
        <f>C16+C18</f>
        <v>0</v>
      </c>
      <c r="D20" s="37" t="e">
        <f>E20/C20</f>
        <v>#DIV/0!</v>
      </c>
      <c r="E20" s="38">
        <f>E16+E18</f>
        <v>0</v>
      </c>
      <c r="F20" s="37" t="e">
        <f>G20/E20</f>
        <v>#DIV/0!</v>
      </c>
      <c r="G20" s="38">
        <f>G16+G18</f>
        <v>0</v>
      </c>
      <c r="H20" s="50" t="e">
        <f>(I20/E20)*100</f>
        <v>#DIV/0!</v>
      </c>
      <c r="I20" s="38">
        <f>I16+I18</f>
        <v>0</v>
      </c>
      <c r="J20" s="38"/>
      <c r="K20" s="38">
        <f t="shared" ref="K20:AA20" si="1">K17+K19</f>
        <v>0</v>
      </c>
      <c r="L20" s="38"/>
      <c r="M20" s="38">
        <f t="shared" si="1"/>
        <v>0</v>
      </c>
      <c r="N20" s="38">
        <f t="shared" si="1"/>
        <v>0</v>
      </c>
      <c r="O20" s="38">
        <f t="shared" si="1"/>
        <v>0</v>
      </c>
      <c r="P20" s="38">
        <f t="shared" si="1"/>
        <v>0</v>
      </c>
      <c r="Q20" s="38">
        <f t="shared" si="1"/>
        <v>0</v>
      </c>
      <c r="R20" s="38">
        <f t="shared" si="1"/>
        <v>0</v>
      </c>
      <c r="S20" s="38"/>
      <c r="T20" s="38">
        <f t="shared" si="1"/>
        <v>0</v>
      </c>
      <c r="U20" s="38">
        <f t="shared" si="1"/>
        <v>0</v>
      </c>
      <c r="V20" s="38">
        <f t="shared" si="1"/>
        <v>0</v>
      </c>
      <c r="W20" s="38">
        <f t="shared" si="1"/>
        <v>0</v>
      </c>
      <c r="X20" s="38">
        <f t="shared" si="1"/>
        <v>0</v>
      </c>
      <c r="Y20" s="38"/>
      <c r="Z20" s="38">
        <f t="shared" si="1"/>
        <v>0</v>
      </c>
      <c r="AA20" s="51">
        <f t="shared" si="1"/>
        <v>0</v>
      </c>
    </row>
    <row r="21" spans="1:27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 t="e">
        <f>K20/G20</f>
        <v>#DIV/0!</v>
      </c>
      <c r="L21" s="45" t="e">
        <f>L20/G20</f>
        <v>#DIV/0!</v>
      </c>
      <c r="M21" s="45" t="e">
        <f>M20/G20</f>
        <v>#DIV/0!</v>
      </c>
      <c r="N21" s="45" t="e">
        <f>N20/G20</f>
        <v>#DIV/0!</v>
      </c>
      <c r="O21" s="45" t="e">
        <f>O20/G20</f>
        <v>#DIV/0!</v>
      </c>
      <c r="P21" s="45" t="e">
        <f>P20/G20</f>
        <v>#DIV/0!</v>
      </c>
      <c r="Q21" s="45" t="e">
        <f>Q20/G20</f>
        <v>#DIV/0!</v>
      </c>
      <c r="R21" s="45" t="e">
        <f>R20/G20</f>
        <v>#DIV/0!</v>
      </c>
      <c r="S21" s="45" t="e">
        <f>S20/G20</f>
        <v>#DIV/0!</v>
      </c>
      <c r="T21" s="45" t="e">
        <f>T20/G20</f>
        <v>#DIV/0!</v>
      </c>
      <c r="U21" s="45" t="e">
        <f>U20/G20</f>
        <v>#DIV/0!</v>
      </c>
      <c r="V21" s="45" t="e">
        <f>V20/G20</f>
        <v>#DIV/0!</v>
      </c>
      <c r="W21" s="45" t="e">
        <f>W20/G20</f>
        <v>#DIV/0!</v>
      </c>
      <c r="X21" s="45" t="e">
        <f>X20/G20</f>
        <v>#DIV/0!</v>
      </c>
      <c r="Y21" s="45" t="e">
        <f>Y20/G20</f>
        <v>#DIV/0!</v>
      </c>
      <c r="Z21" s="45" t="e">
        <f>Z20/G20</f>
        <v>#DIV/0!</v>
      </c>
      <c r="AA21" s="46" t="e">
        <f>AA20/G20</f>
        <v>#DIV/0!</v>
      </c>
    </row>
    <row r="22" spans="1:27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27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</row>
    <row r="26" spans="1:27" ht="15.75" thickBot="1" x14ac:dyDescent="0.3">
      <c r="A26" s="15">
        <v>43497</v>
      </c>
      <c r="B26" s="16" t="s">
        <v>27</v>
      </c>
      <c r="C26" s="17"/>
      <c r="D26" s="18"/>
      <c r="E26" s="19">
        <f>C26*D26</f>
        <v>0</v>
      </c>
      <c r="F26" s="18"/>
      <c r="G26" s="19">
        <f>E26*F26</f>
        <v>0</v>
      </c>
      <c r="H26" s="29"/>
      <c r="I26" s="19">
        <f>(E26*H26)/100</f>
        <v>0</v>
      </c>
      <c r="J26" s="19" t="s">
        <v>28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0"/>
    </row>
    <row r="27" spans="1:27" ht="15.75" thickBot="1" x14ac:dyDescent="0.3">
      <c r="A27" s="47"/>
      <c r="B27" s="30"/>
      <c r="C27" s="31"/>
      <c r="D27" s="48"/>
      <c r="E27" s="33"/>
      <c r="F27" s="48"/>
      <c r="G27" s="33"/>
      <c r="H27" s="49"/>
      <c r="I27" s="33"/>
      <c r="J27" s="33" t="s">
        <v>29</v>
      </c>
      <c r="K27" s="33">
        <f>G26*K26</f>
        <v>0</v>
      </c>
      <c r="L27" s="33">
        <f>G26*L26</f>
        <v>0</v>
      </c>
      <c r="M27" s="33">
        <f>G26*M26</f>
        <v>0</v>
      </c>
      <c r="N27" s="33">
        <f>G26*N26</f>
        <v>0</v>
      </c>
      <c r="O27" s="33">
        <f>G26*O26</f>
        <v>0</v>
      </c>
      <c r="P27" s="33">
        <f>G26*P26</f>
        <v>0</v>
      </c>
      <c r="Q27" s="33">
        <f>G26*Q26</f>
        <v>0</v>
      </c>
      <c r="R27" s="33"/>
      <c r="S27" s="33"/>
      <c r="T27" s="33">
        <f>G26*T26</f>
        <v>0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0</v>
      </c>
      <c r="Z27" s="33">
        <f>G26*Z26</f>
        <v>0</v>
      </c>
      <c r="AA27" s="34">
        <f>G26*AA26</f>
        <v>0</v>
      </c>
    </row>
    <row r="28" spans="1:27" x14ac:dyDescent="0.25">
      <c r="A28" s="2"/>
      <c r="B28" s="16" t="s">
        <v>30</v>
      </c>
      <c r="C28" s="17"/>
      <c r="D28" s="18"/>
      <c r="E28" s="19">
        <f>C28*D28</f>
        <v>0</v>
      </c>
      <c r="F28" s="18"/>
      <c r="G28" s="19">
        <f>E28*F28</f>
        <v>0</v>
      </c>
      <c r="H28" s="29"/>
      <c r="I28" s="19">
        <f>(E28*H28)/100</f>
        <v>0</v>
      </c>
      <c r="J28" s="19" t="s">
        <v>28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/>
    </row>
    <row r="29" spans="1:27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0</v>
      </c>
      <c r="L29" s="33">
        <f>G28*L28</f>
        <v>0</v>
      </c>
      <c r="M29" s="33">
        <f>G28*M28</f>
        <v>0</v>
      </c>
      <c r="N29" s="33">
        <f>G28*N28</f>
        <v>0</v>
      </c>
      <c r="O29" s="33">
        <f>G28*O28</f>
        <v>0</v>
      </c>
      <c r="P29" s="33">
        <f>G28*P28</f>
        <v>0</v>
      </c>
      <c r="Q29" s="33">
        <f>G28*Q28</f>
        <v>0</v>
      </c>
      <c r="R29" s="33">
        <f>G28*R28</f>
        <v>0</v>
      </c>
      <c r="S29" s="33">
        <f>G28*S28</f>
        <v>0</v>
      </c>
      <c r="T29" s="33">
        <f>G28*T28</f>
        <v>0</v>
      </c>
      <c r="U29" s="33">
        <f>G28*U28</f>
        <v>0</v>
      </c>
      <c r="V29" s="33">
        <f>G28*V28</f>
        <v>0</v>
      </c>
      <c r="W29" s="33">
        <f>G28*W28</f>
        <v>0</v>
      </c>
      <c r="X29" s="33">
        <f>G28*X28</f>
        <v>0</v>
      </c>
      <c r="Y29" s="33">
        <f>G28*Y28</f>
        <v>0</v>
      </c>
      <c r="Z29" s="33">
        <f>G28*Z28</f>
        <v>0</v>
      </c>
      <c r="AA29" s="34">
        <f>G28*AA28</f>
        <v>0</v>
      </c>
    </row>
    <row r="30" spans="1:27" ht="15.75" thickBot="1" x14ac:dyDescent="0.3">
      <c r="A30" s="2"/>
      <c r="B30" s="35" t="s">
        <v>0</v>
      </c>
      <c r="C30" s="36">
        <f>C26+C28</f>
        <v>0</v>
      </c>
      <c r="D30" s="37" t="e">
        <f>E30/C30</f>
        <v>#DIV/0!</v>
      </c>
      <c r="E30" s="38">
        <f>E26+E28</f>
        <v>0</v>
      </c>
      <c r="F30" s="37" t="e">
        <f>G30/E30</f>
        <v>#DIV/0!</v>
      </c>
      <c r="G30" s="38">
        <f>G26+G28</f>
        <v>0</v>
      </c>
      <c r="H30" s="50" t="e">
        <f>(I30/E30)*100</f>
        <v>#DIV/0!</v>
      </c>
      <c r="I30" s="38">
        <f>I26+I28</f>
        <v>0</v>
      </c>
      <c r="J30" s="38"/>
      <c r="K30" s="38"/>
      <c r="L30" s="52">
        <f t="shared" ref="L30:Z30" si="2">L27+L29</f>
        <v>0</v>
      </c>
      <c r="M30" s="38"/>
      <c r="N30" s="52">
        <f t="shared" si="2"/>
        <v>0</v>
      </c>
      <c r="O30" s="52">
        <f t="shared" si="2"/>
        <v>0</v>
      </c>
      <c r="P30" s="52">
        <f t="shared" si="2"/>
        <v>0</v>
      </c>
      <c r="Q30" s="52">
        <f t="shared" si="2"/>
        <v>0</v>
      </c>
      <c r="R30" s="52">
        <f t="shared" si="2"/>
        <v>0</v>
      </c>
      <c r="S30" s="39">
        <f t="shared" si="2"/>
        <v>0</v>
      </c>
      <c r="T30" s="38">
        <f t="shared" si="2"/>
        <v>0</v>
      </c>
      <c r="U30" s="52">
        <f t="shared" si="2"/>
        <v>0</v>
      </c>
      <c r="V30" s="52">
        <f t="shared" si="2"/>
        <v>0</v>
      </c>
      <c r="W30" s="38">
        <f t="shared" si="2"/>
        <v>0</v>
      </c>
      <c r="X30" s="38">
        <f t="shared" si="2"/>
        <v>0</v>
      </c>
      <c r="Y30" s="38"/>
      <c r="Z30" s="38">
        <f t="shared" si="2"/>
        <v>0</v>
      </c>
      <c r="AA30" s="51"/>
    </row>
    <row r="31" spans="1:27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 t="e">
        <f>K30/G30</f>
        <v>#DIV/0!</v>
      </c>
      <c r="L31" s="45" t="e">
        <f>L30/G30</f>
        <v>#DIV/0!</v>
      </c>
      <c r="M31" s="45" t="e">
        <f>M30/G30</f>
        <v>#DIV/0!</v>
      </c>
      <c r="N31" s="45" t="e">
        <f>N30/G30</f>
        <v>#DIV/0!</v>
      </c>
      <c r="O31" s="45" t="e">
        <f>O30/G30</f>
        <v>#DIV/0!</v>
      </c>
      <c r="P31" s="45" t="e">
        <f>P30/G30</f>
        <v>#DIV/0!</v>
      </c>
      <c r="Q31" s="45" t="e">
        <f>Q30/G30</f>
        <v>#DIV/0!</v>
      </c>
      <c r="R31" s="45" t="e">
        <f>R30/G30</f>
        <v>#DIV/0!</v>
      </c>
      <c r="S31" s="45" t="e">
        <f>S30/G30</f>
        <v>#DIV/0!</v>
      </c>
      <c r="T31" s="45" t="e">
        <f>T30/G30</f>
        <v>#DIV/0!</v>
      </c>
      <c r="U31" s="45" t="e">
        <f>U30/G30</f>
        <v>#DIV/0!</v>
      </c>
      <c r="V31" s="45" t="e">
        <f>V30/G30</f>
        <v>#DIV/0!</v>
      </c>
      <c r="W31" s="45" t="e">
        <f>W30/G30</f>
        <v>#DIV/0!</v>
      </c>
      <c r="X31" s="45" t="e">
        <f>X30/G30</f>
        <v>#DIV/0!</v>
      </c>
      <c r="Y31" s="45" t="e">
        <f>Y30/G30</f>
        <v>#DIV/0!</v>
      </c>
      <c r="Z31" s="45" t="e">
        <f>Z30/G30</f>
        <v>#DIV/0!</v>
      </c>
      <c r="AA31" s="46" t="e">
        <f>AA30/G30</f>
        <v>#DIV/0!</v>
      </c>
    </row>
    <row r="32" spans="1:27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</row>
    <row r="35" spans="1:27" ht="15.75" thickBot="1" x14ac:dyDescent="0.3">
      <c r="A35" s="15">
        <v>43525</v>
      </c>
      <c r="B35" s="16" t="s">
        <v>27</v>
      </c>
      <c r="C35" s="17">
        <v>5</v>
      </c>
      <c r="D35" s="18">
        <v>1</v>
      </c>
      <c r="E35" s="19">
        <f>C35*D35</f>
        <v>5</v>
      </c>
      <c r="F35" s="18">
        <v>4</v>
      </c>
      <c r="G35" s="19">
        <f>E35*F35</f>
        <v>20</v>
      </c>
      <c r="H35" s="29">
        <v>100</v>
      </c>
      <c r="I35" s="19">
        <f>(E35*H35)/100</f>
        <v>5</v>
      </c>
      <c r="J35" s="19" t="s">
        <v>28</v>
      </c>
      <c r="K35" s="17">
        <v>0.25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20">
        <v>0.25</v>
      </c>
    </row>
    <row r="36" spans="1:27" ht="15.75" thickBot="1" x14ac:dyDescent="0.3">
      <c r="A36" s="47"/>
      <c r="B36" s="30"/>
      <c r="C36" s="31"/>
      <c r="D36" s="48"/>
      <c r="E36" s="33"/>
      <c r="F36" s="48"/>
      <c r="G36" s="33"/>
      <c r="H36" s="49"/>
      <c r="I36" s="33"/>
      <c r="J36" s="33" t="s">
        <v>29</v>
      </c>
      <c r="K36" s="33">
        <f>G35*K35</f>
        <v>5</v>
      </c>
      <c r="L36" s="33">
        <f>G35*L35</f>
        <v>0</v>
      </c>
      <c r="M36" s="33">
        <f>G35*M35</f>
        <v>0</v>
      </c>
      <c r="N36" s="33">
        <f>G35*N35</f>
        <v>0</v>
      </c>
      <c r="O36" s="33">
        <f>G35*O35</f>
        <v>0</v>
      </c>
      <c r="P36" s="33">
        <f>G35*P35</f>
        <v>0</v>
      </c>
      <c r="Q36" s="33">
        <f>G35*Q35</f>
        <v>0</v>
      </c>
      <c r="R36" s="33">
        <f>G35*R35</f>
        <v>0</v>
      </c>
      <c r="S36" s="33">
        <f>G35*S35</f>
        <v>0</v>
      </c>
      <c r="T36" s="33">
        <f>G35*T35</f>
        <v>0</v>
      </c>
      <c r="U36" s="33">
        <f>G35*U35</f>
        <v>0</v>
      </c>
      <c r="V36" s="33"/>
      <c r="W36" s="33">
        <f>G35*W35</f>
        <v>0</v>
      </c>
      <c r="X36" s="33">
        <f>G35*X35</f>
        <v>0</v>
      </c>
      <c r="Y36" s="33">
        <f>G35*Y35</f>
        <v>0</v>
      </c>
      <c r="Z36" s="33">
        <f>G35*Z35</f>
        <v>0</v>
      </c>
      <c r="AA36" s="34">
        <f>G35*AA35</f>
        <v>5</v>
      </c>
    </row>
    <row r="37" spans="1:27" x14ac:dyDescent="0.25">
      <c r="A37" s="2"/>
      <c r="B37" s="16" t="s">
        <v>30</v>
      </c>
      <c r="C37" s="17"/>
      <c r="D37" s="18"/>
      <c r="E37" s="19">
        <f>C37*D37</f>
        <v>0</v>
      </c>
      <c r="F37" s="18"/>
      <c r="G37" s="19">
        <f>E37*F37</f>
        <v>0</v>
      </c>
      <c r="H37" s="29"/>
      <c r="I37" s="19">
        <f>(E37*H37)/100</f>
        <v>0</v>
      </c>
      <c r="J37" s="19" t="s">
        <v>28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0"/>
    </row>
    <row r="38" spans="1:27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0</v>
      </c>
      <c r="L38" s="33">
        <f>G37*L37</f>
        <v>0</v>
      </c>
      <c r="M38" s="33">
        <f>G37*M37</f>
        <v>0</v>
      </c>
      <c r="N38" s="33">
        <f>G37*N37</f>
        <v>0</v>
      </c>
      <c r="O38" s="33">
        <f>G37*O37</f>
        <v>0</v>
      </c>
      <c r="P38" s="33"/>
      <c r="Q38" s="33">
        <f>G37*Q37</f>
        <v>0</v>
      </c>
      <c r="R38" s="33">
        <f>G37*R37</f>
        <v>0</v>
      </c>
      <c r="S38" s="33">
        <f>G37*S37</f>
        <v>0</v>
      </c>
      <c r="T38" s="33">
        <f>G37*T37</f>
        <v>0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0</v>
      </c>
      <c r="Z38" s="33">
        <f>H37*Z37</f>
        <v>0</v>
      </c>
      <c r="AA38" s="34">
        <f>G37*AA37</f>
        <v>0</v>
      </c>
    </row>
    <row r="39" spans="1:27" ht="15.75" thickBot="1" x14ac:dyDescent="0.3">
      <c r="A39" s="2"/>
      <c r="B39" s="35" t="s">
        <v>0</v>
      </c>
      <c r="C39" s="36">
        <f>C35+C37</f>
        <v>5</v>
      </c>
      <c r="D39" s="37">
        <f>E39/C39</f>
        <v>1</v>
      </c>
      <c r="E39" s="38">
        <f>E35+E37</f>
        <v>5</v>
      </c>
      <c r="F39" s="37">
        <f>G39/E39</f>
        <v>2701.8</v>
      </c>
      <c r="G39" s="38">
        <v>13509</v>
      </c>
      <c r="H39" s="50">
        <f>(I39/E39)*100</f>
        <v>100</v>
      </c>
      <c r="I39" s="38">
        <f>I35+I37</f>
        <v>5</v>
      </c>
      <c r="J39" s="38"/>
      <c r="K39" s="38">
        <f t="shared" ref="K39:AA39" si="3">K36+K38</f>
        <v>5</v>
      </c>
      <c r="L39" s="52"/>
      <c r="M39" s="38">
        <f t="shared" ref="M39" si="4">M36+M38</f>
        <v>0</v>
      </c>
      <c r="N39" s="38">
        <f t="shared" si="3"/>
        <v>0</v>
      </c>
      <c r="O39" s="38">
        <f t="shared" si="3"/>
        <v>0</v>
      </c>
      <c r="P39" s="38">
        <f t="shared" si="3"/>
        <v>0</v>
      </c>
      <c r="Q39" s="38">
        <f t="shared" si="3"/>
        <v>0</v>
      </c>
      <c r="R39" s="38">
        <f t="shared" si="3"/>
        <v>0</v>
      </c>
      <c r="S39" s="38">
        <f t="shared" si="3"/>
        <v>0</v>
      </c>
      <c r="T39" s="38">
        <f t="shared" si="3"/>
        <v>0</v>
      </c>
      <c r="U39" s="38">
        <f t="shared" si="3"/>
        <v>0</v>
      </c>
      <c r="V39" s="38">
        <f t="shared" si="3"/>
        <v>0</v>
      </c>
      <c r="W39" s="38">
        <f t="shared" si="3"/>
        <v>0</v>
      </c>
      <c r="X39" s="38">
        <f t="shared" si="3"/>
        <v>0</v>
      </c>
      <c r="Y39" s="38">
        <f t="shared" si="3"/>
        <v>0</v>
      </c>
      <c r="Z39" s="38">
        <f t="shared" si="3"/>
        <v>0</v>
      </c>
      <c r="AA39" s="51">
        <f t="shared" si="3"/>
        <v>5</v>
      </c>
    </row>
    <row r="40" spans="1:27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3.701236212895107E-4</v>
      </c>
      <c r="L40" s="45">
        <f>L39/G39</f>
        <v>0</v>
      </c>
      <c r="M40" s="45">
        <f>M39/G39</f>
        <v>0</v>
      </c>
      <c r="N40" s="45">
        <f>N39/G39</f>
        <v>0</v>
      </c>
      <c r="O40" s="45">
        <f>O39/G39</f>
        <v>0</v>
      </c>
      <c r="P40" s="45">
        <f>P39/G39</f>
        <v>0</v>
      </c>
      <c r="Q40" s="45">
        <f>Q39/G39</f>
        <v>0</v>
      </c>
      <c r="R40" s="45">
        <f>R39/G39</f>
        <v>0</v>
      </c>
      <c r="S40" s="45">
        <f>S39/G39</f>
        <v>0</v>
      </c>
      <c r="T40" s="45">
        <f>T39/G39</f>
        <v>0</v>
      </c>
      <c r="U40" s="45">
        <f>U39/G39</f>
        <v>0</v>
      </c>
      <c r="V40" s="45">
        <f>V39/G39</f>
        <v>0</v>
      </c>
      <c r="W40" s="45">
        <f>W39/G39</f>
        <v>0</v>
      </c>
      <c r="X40" s="45">
        <f>X39/G39</f>
        <v>0</v>
      </c>
      <c r="Y40" s="45">
        <f>Y39/G39</f>
        <v>0</v>
      </c>
      <c r="Z40" s="45">
        <f>Z39/G39</f>
        <v>0</v>
      </c>
      <c r="AA40" s="46">
        <f>AA39/G39</f>
        <v>3.701236212895107E-4</v>
      </c>
    </row>
    <row r="41" spans="1:27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spans="1:27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</row>
    <row r="44" spans="1:27" ht="15.75" thickBot="1" x14ac:dyDescent="0.3">
      <c r="A44" s="54"/>
      <c r="B44" s="16" t="s">
        <v>27</v>
      </c>
      <c r="C44" s="17"/>
      <c r="D44" s="18"/>
      <c r="E44" s="19">
        <f>C44*D44</f>
        <v>0</v>
      </c>
      <c r="F44" s="18"/>
      <c r="G44" s="19">
        <f>E44*F44</f>
        <v>0</v>
      </c>
      <c r="H44" s="29"/>
      <c r="I44" s="19">
        <f>(E44*H44)/100</f>
        <v>0</v>
      </c>
      <c r="J44" s="19" t="s">
        <v>28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20"/>
    </row>
    <row r="45" spans="1:27" ht="15.75" thickBot="1" x14ac:dyDescent="0.3">
      <c r="A45" s="47"/>
      <c r="B45" s="30"/>
      <c r="C45" s="31"/>
      <c r="D45" s="48"/>
      <c r="E45" s="33"/>
      <c r="F45" s="48"/>
      <c r="G45" s="33"/>
      <c r="H45" s="49"/>
      <c r="I45" s="33"/>
      <c r="J45" s="33" t="s">
        <v>29</v>
      </c>
      <c r="K45" s="33">
        <f>G44*K44</f>
        <v>0</v>
      </c>
      <c r="L45" s="33">
        <f>G44*L44</f>
        <v>0</v>
      </c>
      <c r="M45" s="33">
        <f>G44*M44</f>
        <v>0</v>
      </c>
      <c r="N45" s="33">
        <f>G44*N44</f>
        <v>0</v>
      </c>
      <c r="O45" s="33">
        <f>G44*O44</f>
        <v>0</v>
      </c>
      <c r="P45" s="33">
        <f>G44*P44</f>
        <v>0</v>
      </c>
      <c r="Q45" s="33">
        <f>G44*Q44</f>
        <v>0</v>
      </c>
      <c r="R45" s="33">
        <f>G44*R44</f>
        <v>0</v>
      </c>
      <c r="S45" s="33">
        <f>G44*S44</f>
        <v>0</v>
      </c>
      <c r="T45" s="33">
        <f>G44*T44</f>
        <v>0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0</v>
      </c>
      <c r="Z45" s="33">
        <f>G44*Z44</f>
        <v>0</v>
      </c>
      <c r="AA45" s="34">
        <f>G44*AA44</f>
        <v>0</v>
      </c>
    </row>
    <row r="46" spans="1:27" x14ac:dyDescent="0.25">
      <c r="A46" s="2"/>
      <c r="B46" s="16" t="s">
        <v>30</v>
      </c>
      <c r="C46" s="17"/>
      <c r="D46" s="18"/>
      <c r="E46" s="19">
        <f>C46*D46</f>
        <v>0</v>
      </c>
      <c r="F46" s="18"/>
      <c r="G46" s="19">
        <f>E46*F46</f>
        <v>0</v>
      </c>
      <c r="H46" s="29"/>
      <c r="I46" s="19">
        <f>(E46*H46)/100</f>
        <v>0</v>
      </c>
      <c r="J46" s="19" t="s">
        <v>28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"/>
    </row>
    <row r="47" spans="1:27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/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0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0</v>
      </c>
      <c r="Z47" s="33">
        <f>H46*Z46</f>
        <v>0</v>
      </c>
      <c r="AA47" s="34">
        <f>G46*AA46</f>
        <v>0</v>
      </c>
    </row>
    <row r="48" spans="1:27" ht="15.75" thickBot="1" x14ac:dyDescent="0.3">
      <c r="A48" s="2"/>
      <c r="B48" s="35" t="s">
        <v>0</v>
      </c>
      <c r="C48" s="36">
        <f>C44+C46</f>
        <v>0</v>
      </c>
      <c r="D48" s="37" t="e">
        <f>E48/C48</f>
        <v>#DIV/0!</v>
      </c>
      <c r="E48" s="38">
        <f>E44+E46</f>
        <v>0</v>
      </c>
      <c r="F48" s="37" t="e">
        <f>G48/E48</f>
        <v>#DIV/0!</v>
      </c>
      <c r="G48" s="38">
        <f>G44+G46</f>
        <v>0</v>
      </c>
      <c r="H48" s="50" t="e">
        <f>(I48/E48)*100</f>
        <v>#DIV/0!</v>
      </c>
      <c r="I48" s="38">
        <f>I44+I46</f>
        <v>0</v>
      </c>
      <c r="J48" s="38"/>
      <c r="K48" s="38">
        <f t="shared" ref="K48:L48" si="5">K45+K47</f>
        <v>0</v>
      </c>
      <c r="L48" s="52">
        <f t="shared" si="5"/>
        <v>0</v>
      </c>
      <c r="M48" s="38"/>
      <c r="N48" s="38"/>
      <c r="O48" s="38">
        <f t="shared" ref="O48:AA48" si="6">O45+O47</f>
        <v>0</v>
      </c>
      <c r="P48" s="38">
        <f t="shared" si="6"/>
        <v>0</v>
      </c>
      <c r="Q48" s="38">
        <f t="shared" si="6"/>
        <v>0</v>
      </c>
      <c r="R48" s="38">
        <f t="shared" si="6"/>
        <v>0</v>
      </c>
      <c r="S48" s="38">
        <f t="shared" si="6"/>
        <v>0</v>
      </c>
      <c r="T48" s="38"/>
      <c r="U48" s="38">
        <f t="shared" si="6"/>
        <v>0</v>
      </c>
      <c r="V48" s="38">
        <f t="shared" si="6"/>
        <v>0</v>
      </c>
      <c r="W48" s="38">
        <f t="shared" si="6"/>
        <v>0</v>
      </c>
      <c r="X48" s="38">
        <f t="shared" si="6"/>
        <v>0</v>
      </c>
      <c r="Y48" s="38">
        <f t="shared" si="6"/>
        <v>0</v>
      </c>
      <c r="Z48" s="38">
        <f t="shared" si="6"/>
        <v>0</v>
      </c>
      <c r="AA48" s="51">
        <f t="shared" si="6"/>
        <v>0</v>
      </c>
    </row>
    <row r="49" spans="1:27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 t="e">
        <f>K48/G48</f>
        <v>#DIV/0!</v>
      </c>
      <c r="L49" s="45" t="e">
        <f>L48/G48</f>
        <v>#DIV/0!</v>
      </c>
      <c r="M49" s="45" t="e">
        <f>M48/G48</f>
        <v>#DIV/0!</v>
      </c>
      <c r="N49" s="45" t="e">
        <f>N48/G48</f>
        <v>#DIV/0!</v>
      </c>
      <c r="O49" s="45" t="e">
        <f>O48/G48</f>
        <v>#DIV/0!</v>
      </c>
      <c r="P49" s="45" t="e">
        <f>P48/G48</f>
        <v>#DIV/0!</v>
      </c>
      <c r="Q49" s="45" t="e">
        <f>Q48/G48</f>
        <v>#DIV/0!</v>
      </c>
      <c r="R49" s="45" t="e">
        <f>R48/G48</f>
        <v>#DIV/0!</v>
      </c>
      <c r="S49" s="45" t="e">
        <f>S48/G48</f>
        <v>#DIV/0!</v>
      </c>
      <c r="T49" s="45" t="e">
        <f>T48/G48</f>
        <v>#DIV/0!</v>
      </c>
      <c r="U49" s="45" t="e">
        <f>U48/G48</f>
        <v>#DIV/0!</v>
      </c>
      <c r="V49" s="45" t="e">
        <f>V48/G48</f>
        <v>#DIV/0!</v>
      </c>
      <c r="W49" s="45" t="e">
        <f>W48/G48</f>
        <v>#DIV/0!</v>
      </c>
      <c r="X49" s="45" t="e">
        <f>X48/G48</f>
        <v>#DIV/0!</v>
      </c>
      <c r="Y49" s="45" t="e">
        <f>Y48/G48</f>
        <v>#DIV/0!</v>
      </c>
      <c r="Z49" s="45" t="e">
        <f>Z48/G48</f>
        <v>#DIV/0!</v>
      </c>
      <c r="AA49" s="46" t="e">
        <f>AA48/G48</f>
        <v>#DIV/0!</v>
      </c>
    </row>
    <row r="50" spans="1:27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2" spans="1:27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</row>
    <row r="54" spans="1:27" ht="15.75" thickBot="1" x14ac:dyDescent="0.3">
      <c r="A54" s="55" t="s">
        <v>0</v>
      </c>
      <c r="B54" s="16" t="s">
        <v>27</v>
      </c>
      <c r="C54" s="17">
        <f>SUM(C6+C16+C26+C35+C44)</f>
        <v>5</v>
      </c>
      <c r="D54" s="18">
        <f>E54/C54</f>
        <v>1</v>
      </c>
      <c r="E54" s="19">
        <f>SUM(E6+E16+E26+E35+E44)</f>
        <v>5</v>
      </c>
      <c r="F54" s="18">
        <f>G54/E54</f>
        <v>4</v>
      </c>
      <c r="G54" s="19">
        <f>SUM(G6+G16+G26+G35+G44)</f>
        <v>20</v>
      </c>
      <c r="H54" s="29">
        <f>(I54/E54)*100</f>
        <v>100</v>
      </c>
      <c r="I54" s="19">
        <f>SUM(I6+I16+I26+I35+I44)</f>
        <v>5</v>
      </c>
      <c r="J54" s="19" t="s">
        <v>28</v>
      </c>
      <c r="K54" s="45">
        <f>K55/G54</f>
        <v>0.25</v>
      </c>
      <c r="L54" s="45">
        <f>L55/G54</f>
        <v>0</v>
      </c>
      <c r="M54" s="45">
        <f>M55/G54</f>
        <v>0</v>
      </c>
      <c r="N54" s="45">
        <f>N55/G54</f>
        <v>0</v>
      </c>
      <c r="O54" s="45">
        <f>O55/G54</f>
        <v>0</v>
      </c>
      <c r="P54" s="45">
        <f>P55/G54</f>
        <v>0</v>
      </c>
      <c r="Q54" s="45">
        <f>Q55/G54</f>
        <v>0</v>
      </c>
      <c r="R54" s="45">
        <f>R55/G54</f>
        <v>0</v>
      </c>
      <c r="S54" s="45">
        <f>S55/G54</f>
        <v>0</v>
      </c>
      <c r="T54" s="45">
        <f>T55/G54</f>
        <v>0</v>
      </c>
      <c r="U54" s="45">
        <f>U55/G54</f>
        <v>0</v>
      </c>
      <c r="V54" s="45">
        <f>V55/G54</f>
        <v>0</v>
      </c>
      <c r="W54" s="45">
        <f>W55/G54</f>
        <v>0</v>
      </c>
      <c r="X54" s="45">
        <f>X55/G54</f>
        <v>0</v>
      </c>
      <c r="Y54" s="45">
        <f>Y55/G54</f>
        <v>0</v>
      </c>
      <c r="Z54" s="45">
        <f>Z55/G54</f>
        <v>0</v>
      </c>
      <c r="AA54" s="45">
        <f>AA55/G54</f>
        <v>0.25</v>
      </c>
    </row>
    <row r="55" spans="1:27" ht="15.75" thickBot="1" x14ac:dyDescent="0.3">
      <c r="A55" s="47"/>
      <c r="B55" s="30"/>
      <c r="C55" s="31"/>
      <c r="D55" s="48"/>
      <c r="E55" s="33"/>
      <c r="F55" s="48"/>
      <c r="G55" s="33"/>
      <c r="H55" s="49"/>
      <c r="I55" s="33"/>
      <c r="J55" s="33" t="s">
        <v>29</v>
      </c>
      <c r="K55" s="56">
        <f>SUM(K7+K17+K27+K36+K45)</f>
        <v>5</v>
      </c>
      <c r="L55" s="56">
        <f t="shared" ref="L55:AA55" si="7">SUM(L7+L17+L27+L36+L45)</f>
        <v>0</v>
      </c>
      <c r="M55" s="56"/>
      <c r="N55" s="56">
        <f t="shared" si="7"/>
        <v>0</v>
      </c>
      <c r="O55" s="56">
        <f t="shared" si="7"/>
        <v>0</v>
      </c>
      <c r="P55" s="56"/>
      <c r="Q55" s="56">
        <f t="shared" si="7"/>
        <v>0</v>
      </c>
      <c r="R55" s="56">
        <f t="shared" si="7"/>
        <v>0</v>
      </c>
      <c r="S55" s="56">
        <f t="shared" si="7"/>
        <v>0</v>
      </c>
      <c r="T55" s="56"/>
      <c r="U55" s="56">
        <f t="shared" si="7"/>
        <v>0</v>
      </c>
      <c r="V55" s="56">
        <f t="shared" si="7"/>
        <v>0</v>
      </c>
      <c r="W55" s="56">
        <f t="shared" si="7"/>
        <v>0</v>
      </c>
      <c r="X55" s="56">
        <f t="shared" si="7"/>
        <v>0</v>
      </c>
      <c r="Y55" s="56"/>
      <c r="Z55" s="56">
        <f t="shared" si="7"/>
        <v>0</v>
      </c>
      <c r="AA55" s="56">
        <f t="shared" si="7"/>
        <v>5</v>
      </c>
    </row>
    <row r="56" spans="1:27" ht="15.75" thickBot="1" x14ac:dyDescent="0.3">
      <c r="A56" s="2"/>
      <c r="B56" s="16" t="s">
        <v>30</v>
      </c>
      <c r="C56" s="17">
        <f>SUM(C8+C18+C28+C37+C46)</f>
        <v>4</v>
      </c>
      <c r="D56" s="18">
        <f>E56/C56</f>
        <v>20</v>
      </c>
      <c r="E56" s="19">
        <f>SUM(E8+E18+E28+E37+E46)</f>
        <v>80</v>
      </c>
      <c r="F56" s="18">
        <f>G56/E56</f>
        <v>10.5</v>
      </c>
      <c r="G56" s="19">
        <f>SUM(G8+G18+G28+G37+G46)</f>
        <v>840</v>
      </c>
      <c r="H56" s="29">
        <f>(I56/E56)*100</f>
        <v>100</v>
      </c>
      <c r="I56" s="19">
        <f>SUM(I8+I18+I28+I37+I46)</f>
        <v>80</v>
      </c>
      <c r="J56" s="19" t="s">
        <v>28</v>
      </c>
      <c r="K56" s="57">
        <f>K57/G56</f>
        <v>0.57140000000000002</v>
      </c>
      <c r="L56" s="57">
        <f>L57/G56</f>
        <v>0</v>
      </c>
      <c r="M56" s="57">
        <f>M57/G56</f>
        <v>0.47620000000000007</v>
      </c>
      <c r="N56" s="57">
        <f>N57/G56</f>
        <v>4.7600000000000003E-2</v>
      </c>
      <c r="O56" s="57">
        <f>O57/G56</f>
        <v>0</v>
      </c>
      <c r="P56" s="57">
        <f>P57/G56</f>
        <v>0</v>
      </c>
      <c r="Q56" s="57">
        <f>Q57/G56</f>
        <v>0</v>
      </c>
      <c r="R56" s="57">
        <f>R57/G56</f>
        <v>0</v>
      </c>
      <c r="S56" s="57">
        <f>S57/G56</f>
        <v>0</v>
      </c>
      <c r="T56" s="57">
        <f>T57/G56</f>
        <v>4.7600000000000003E-2</v>
      </c>
      <c r="U56" s="57">
        <f>U57/G56</f>
        <v>0</v>
      </c>
      <c r="V56" s="57">
        <f>V57/G56</f>
        <v>0</v>
      </c>
      <c r="W56" s="57">
        <f>W57/G56</f>
        <v>0</v>
      </c>
      <c r="X56" s="57">
        <f>X57/G56</f>
        <v>0</v>
      </c>
      <c r="Y56" s="57">
        <f>Y57/G56</f>
        <v>0</v>
      </c>
      <c r="Z56" s="57">
        <f>Z57/G56</f>
        <v>0</v>
      </c>
      <c r="AA56" s="57">
        <f>AA57/G56</f>
        <v>0</v>
      </c>
    </row>
    <row r="57" spans="1:27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>SUM(K9+K19+K29+K38+K47)</f>
        <v>479.976</v>
      </c>
      <c r="L57" s="56"/>
      <c r="M57" s="56">
        <f t="shared" ref="M57:AA57" si="8">SUM(M9+M19+M29+M38+M47)</f>
        <v>400.00800000000004</v>
      </c>
      <c r="N57" s="56">
        <f t="shared" si="8"/>
        <v>39.984000000000002</v>
      </c>
      <c r="O57" s="56">
        <f t="shared" si="8"/>
        <v>0</v>
      </c>
      <c r="P57" s="56">
        <f t="shared" si="8"/>
        <v>0</v>
      </c>
      <c r="Q57" s="56">
        <f t="shared" si="8"/>
        <v>0</v>
      </c>
      <c r="R57" s="56">
        <f t="shared" si="8"/>
        <v>0</v>
      </c>
      <c r="S57" s="56">
        <f t="shared" si="8"/>
        <v>0</v>
      </c>
      <c r="T57" s="56">
        <f t="shared" si="8"/>
        <v>39.984000000000002</v>
      </c>
      <c r="U57" s="56">
        <f t="shared" si="8"/>
        <v>0</v>
      </c>
      <c r="V57" s="56">
        <f t="shared" si="8"/>
        <v>0</v>
      </c>
      <c r="W57" s="56">
        <f t="shared" si="8"/>
        <v>0</v>
      </c>
      <c r="X57" s="56">
        <f t="shared" si="8"/>
        <v>0</v>
      </c>
      <c r="Y57" s="56"/>
      <c r="Z57" s="56">
        <f t="shared" si="8"/>
        <v>0</v>
      </c>
      <c r="AA57" s="56">
        <f t="shared" si="8"/>
        <v>0</v>
      </c>
    </row>
    <row r="58" spans="1:27" ht="15.75" thickBot="1" x14ac:dyDescent="0.3">
      <c r="A58" s="58"/>
      <c r="B58" s="60" t="s">
        <v>0</v>
      </c>
      <c r="C58" s="61">
        <f>C54+C56</f>
        <v>9</v>
      </c>
      <c r="D58" s="62">
        <f>E58/C58</f>
        <v>9.4444444444444446</v>
      </c>
      <c r="E58" s="52">
        <f>E54+E56</f>
        <v>85</v>
      </c>
      <c r="F58" s="62">
        <f>G58/E58</f>
        <v>10.117647058823529</v>
      </c>
      <c r="G58" s="52">
        <f>G54+G56</f>
        <v>860</v>
      </c>
      <c r="H58" s="63">
        <f>(I58/E58)*100</f>
        <v>100</v>
      </c>
      <c r="I58" s="52">
        <f>I54+I56</f>
        <v>85</v>
      </c>
      <c r="J58" s="52"/>
      <c r="K58" s="52">
        <f t="shared" ref="K58:Z58" si="9">K55+K57</f>
        <v>484.976</v>
      </c>
      <c r="L58" s="52">
        <f t="shared" si="9"/>
        <v>0</v>
      </c>
      <c r="M58" s="52">
        <f t="shared" si="9"/>
        <v>400.00800000000004</v>
      </c>
      <c r="N58" s="52">
        <f t="shared" si="9"/>
        <v>39.984000000000002</v>
      </c>
      <c r="O58" s="52">
        <f t="shared" si="9"/>
        <v>0</v>
      </c>
      <c r="P58" s="52">
        <f t="shared" si="9"/>
        <v>0</v>
      </c>
      <c r="Q58" s="52">
        <f t="shared" si="9"/>
        <v>0</v>
      </c>
      <c r="R58" s="52"/>
      <c r="S58" s="52"/>
      <c r="T58" s="52">
        <f t="shared" si="9"/>
        <v>39.984000000000002</v>
      </c>
      <c r="U58" s="52">
        <f t="shared" si="9"/>
        <v>0</v>
      </c>
      <c r="V58" s="52">
        <f t="shared" si="9"/>
        <v>0</v>
      </c>
      <c r="W58" s="52">
        <f t="shared" si="9"/>
        <v>0</v>
      </c>
      <c r="X58" s="52">
        <f t="shared" si="9"/>
        <v>0</v>
      </c>
      <c r="Y58" s="52">
        <f t="shared" si="9"/>
        <v>0</v>
      </c>
      <c r="Z58" s="52">
        <f t="shared" si="9"/>
        <v>0</v>
      </c>
      <c r="AA58" s="64"/>
    </row>
    <row r="59" spans="1:27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0.56392558139534887</v>
      </c>
      <c r="L59" s="45">
        <f>L58/G58</f>
        <v>0</v>
      </c>
      <c r="M59" s="45">
        <f>M58/G58</f>
        <v>0.46512558139534887</v>
      </c>
      <c r="N59" s="45">
        <f>N58/G58</f>
        <v>4.6493023255813955E-2</v>
      </c>
      <c r="O59" s="45">
        <f>O58/G58</f>
        <v>0</v>
      </c>
      <c r="P59" s="45">
        <f>P58/G58</f>
        <v>0</v>
      </c>
      <c r="Q59" s="45">
        <f>Q58/G58</f>
        <v>0</v>
      </c>
      <c r="R59" s="45">
        <f>R58/G58</f>
        <v>0</v>
      </c>
      <c r="S59" s="45">
        <f>S58/G58</f>
        <v>0</v>
      </c>
      <c r="T59" s="45">
        <f>T58/G58</f>
        <v>4.6493023255813955E-2</v>
      </c>
      <c r="U59" s="45">
        <f>U58/G58</f>
        <v>0</v>
      </c>
      <c r="V59" s="45">
        <f>V58/G58</f>
        <v>0</v>
      </c>
      <c r="W59" s="45">
        <f>W58/G58</f>
        <v>0</v>
      </c>
      <c r="X59" s="45">
        <f>X58/G58</f>
        <v>0</v>
      </c>
      <c r="Y59" s="45">
        <f>Y58/G58</f>
        <v>0</v>
      </c>
      <c r="Z59" s="45">
        <f>Z58/G58</f>
        <v>0</v>
      </c>
      <c r="AA59" s="46">
        <f>AA58/G58</f>
        <v>0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28A6-FC3B-4BF1-A4C5-8E04581FA661}">
  <sheetPr>
    <pageSetUpPr fitToPage="1"/>
  </sheetPr>
  <dimension ref="A1:AD59"/>
  <sheetViews>
    <sheetView tabSelected="1" workbookViewId="0"/>
  </sheetViews>
  <sheetFormatPr defaultRowHeight="15" x14ac:dyDescent="0.25"/>
  <cols>
    <col min="9" max="9" width="10.7109375" customWidth="1"/>
    <col min="10" max="10" width="10.85546875" bestFit="1" customWidth="1"/>
    <col min="28" max="28" width="9.140625" style="74"/>
  </cols>
  <sheetData>
    <row r="1" spans="1:30" ht="18" x14ac:dyDescent="0.25">
      <c r="A1" s="1" t="s">
        <v>39</v>
      </c>
    </row>
    <row r="2" spans="1:30" x14ac:dyDescent="0.25">
      <c r="A2" s="2"/>
      <c r="B2" s="3"/>
      <c r="C2" s="3"/>
      <c r="D2" s="4"/>
      <c r="E2" s="5"/>
      <c r="F2" s="4"/>
      <c r="G2" s="5"/>
      <c r="H2" s="3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30" x14ac:dyDescent="0.25">
      <c r="A3" s="2"/>
      <c r="B3" s="3"/>
      <c r="C3" s="3"/>
      <c r="D3" s="4"/>
      <c r="E3" s="5"/>
      <c r="F3" s="4"/>
      <c r="G3" s="5"/>
      <c r="H3" s="3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0" x14ac:dyDescent="0.25">
      <c r="A4" s="2"/>
      <c r="B4" s="3"/>
      <c r="C4" s="6" t="s">
        <v>0</v>
      </c>
      <c r="D4" s="7" t="s">
        <v>1</v>
      </c>
      <c r="E4" s="8" t="s">
        <v>2</v>
      </c>
      <c r="F4" s="7" t="s">
        <v>3</v>
      </c>
      <c r="G4" s="8" t="s">
        <v>0</v>
      </c>
      <c r="H4" s="3"/>
      <c r="I4" s="8" t="s">
        <v>2</v>
      </c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30" ht="15.75" thickBot="1" x14ac:dyDescent="0.3">
      <c r="A5" s="2"/>
      <c r="B5" s="3"/>
      <c r="C5" s="11" t="s">
        <v>4</v>
      </c>
      <c r="D5" s="12" t="s">
        <v>5</v>
      </c>
      <c r="E5" s="13" t="s">
        <v>6</v>
      </c>
      <c r="F5" s="12" t="s">
        <v>7</v>
      </c>
      <c r="G5" s="13" t="s">
        <v>8</v>
      </c>
      <c r="H5" s="14" t="s">
        <v>9</v>
      </c>
      <c r="I5" s="13" t="s">
        <v>10</v>
      </c>
      <c r="J5" s="9"/>
      <c r="K5" s="10"/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14" t="s">
        <v>26</v>
      </c>
      <c r="AB5" s="69" t="s">
        <v>36</v>
      </c>
      <c r="AC5" s="72" t="s">
        <v>37</v>
      </c>
      <c r="AD5" s="72" t="s">
        <v>38</v>
      </c>
    </row>
    <row r="6" spans="1:30" ht="15.75" thickBot="1" x14ac:dyDescent="0.3">
      <c r="A6" s="15">
        <v>43435</v>
      </c>
      <c r="B6" s="16" t="s">
        <v>27</v>
      </c>
      <c r="C6" s="17">
        <v>53</v>
      </c>
      <c r="D6" s="18">
        <v>1.5</v>
      </c>
      <c r="E6" s="19">
        <f>C6*D6</f>
        <v>79.5</v>
      </c>
      <c r="F6" s="18">
        <v>5.28</v>
      </c>
      <c r="G6" s="19">
        <f>E6*F6</f>
        <v>419.76000000000005</v>
      </c>
      <c r="H6" s="18">
        <v>33</v>
      </c>
      <c r="I6" s="19">
        <f>(E6*H6)/100</f>
        <v>26.234999999999999</v>
      </c>
      <c r="J6" s="19" t="s">
        <v>28</v>
      </c>
      <c r="K6" s="17">
        <v>0.2019</v>
      </c>
      <c r="L6" s="17"/>
      <c r="M6" s="17"/>
      <c r="N6" s="17"/>
      <c r="O6" s="17"/>
      <c r="P6" s="17"/>
      <c r="Q6" s="17">
        <v>6.3100000000000003E-2</v>
      </c>
      <c r="R6" s="17"/>
      <c r="S6" s="17"/>
      <c r="T6" s="17"/>
      <c r="U6" s="17"/>
      <c r="V6" s="17"/>
      <c r="W6" s="17"/>
      <c r="X6" s="17"/>
      <c r="Y6" s="17">
        <v>0.12620000000000001</v>
      </c>
      <c r="Z6" s="17"/>
      <c r="AA6" s="65"/>
      <c r="AB6" s="72">
        <v>1.26E-2</v>
      </c>
      <c r="AC6" s="72"/>
      <c r="AD6" s="72"/>
    </row>
    <row r="7" spans="1:30" ht="15.75" thickBot="1" x14ac:dyDescent="0.3">
      <c r="A7" s="21"/>
      <c r="B7" s="22"/>
      <c r="C7" s="23"/>
      <c r="D7" s="24"/>
      <c r="E7" s="25"/>
      <c r="F7" s="24"/>
      <c r="G7" s="25"/>
      <c r="H7" s="26"/>
      <c r="I7" s="25"/>
      <c r="J7" s="25" t="s">
        <v>29</v>
      </c>
      <c r="K7" s="25">
        <f>G6*K6</f>
        <v>84.749544000000014</v>
      </c>
      <c r="L7" s="25">
        <f>G6*L6</f>
        <v>0</v>
      </c>
      <c r="M7" s="25">
        <f>G6*M6</f>
        <v>0</v>
      </c>
      <c r="N7" s="25">
        <f>G6*N6</f>
        <v>0</v>
      </c>
      <c r="O7" s="25">
        <f>G6*O6</f>
        <v>0</v>
      </c>
      <c r="P7" s="25">
        <f>G6*P6</f>
        <v>0</v>
      </c>
      <c r="Q7" s="25">
        <v>27</v>
      </c>
      <c r="R7" s="25">
        <f>G6*R6</f>
        <v>0</v>
      </c>
      <c r="S7" s="25">
        <f>G6*S6</f>
        <v>0</v>
      </c>
      <c r="T7" s="25">
        <f>G6*T6</f>
        <v>0</v>
      </c>
      <c r="U7" s="25">
        <f>G6*U6</f>
        <v>0</v>
      </c>
      <c r="V7" s="25">
        <f>G6*V6</f>
        <v>0</v>
      </c>
      <c r="W7" s="25">
        <f>G6*W6</f>
        <v>0</v>
      </c>
      <c r="X7" s="25">
        <f>G6*X6</f>
        <v>0</v>
      </c>
      <c r="Y7" s="25">
        <f>G6*Y6</f>
        <v>52.973712000000006</v>
      </c>
      <c r="Z7" s="25">
        <f>G6*Z6</f>
        <v>0</v>
      </c>
      <c r="AA7" s="75">
        <f>G6*AA6</f>
        <v>0</v>
      </c>
      <c r="AB7" s="77">
        <f>G6*AB6</f>
        <v>5.2889760000000008</v>
      </c>
      <c r="AC7" s="78"/>
      <c r="AD7" s="78"/>
    </row>
    <row r="8" spans="1:30" x14ac:dyDescent="0.25">
      <c r="A8" s="2"/>
      <c r="B8" s="16" t="s">
        <v>30</v>
      </c>
      <c r="C8" s="17">
        <v>207</v>
      </c>
      <c r="D8" s="18">
        <v>1.48</v>
      </c>
      <c r="E8" s="19">
        <f>C8*D8</f>
        <v>306.36</v>
      </c>
      <c r="F8" s="18">
        <v>5.41</v>
      </c>
      <c r="G8" s="19">
        <f>E8*F8</f>
        <v>1657.4076000000002</v>
      </c>
      <c r="H8" s="29">
        <v>48.4</v>
      </c>
      <c r="I8" s="19">
        <f>(E8*H8)/100</f>
        <v>148.27824000000001</v>
      </c>
      <c r="J8" s="19" t="s">
        <v>28</v>
      </c>
      <c r="K8" s="17">
        <v>0.25629999999999997</v>
      </c>
      <c r="L8" s="17"/>
      <c r="M8" s="17">
        <v>2.3800000000000002E-2</v>
      </c>
      <c r="N8" s="17">
        <v>1.7899999999999999E-2</v>
      </c>
      <c r="O8" s="17"/>
      <c r="P8" s="17"/>
      <c r="Q8" s="17">
        <v>1.49E-2</v>
      </c>
      <c r="R8" s="17">
        <v>6.0000000000000001E-3</v>
      </c>
      <c r="S8" s="17"/>
      <c r="T8" s="17"/>
      <c r="U8" s="17"/>
      <c r="V8" s="17"/>
      <c r="W8" s="17"/>
      <c r="X8" s="17"/>
      <c r="Y8" s="17">
        <v>0.17879999999999999</v>
      </c>
      <c r="Z8" s="17">
        <v>1.1900000000000001E-2</v>
      </c>
      <c r="AA8" s="65">
        <v>3.0000000000000001E-3</v>
      </c>
      <c r="AB8" s="72"/>
      <c r="AC8" s="72"/>
      <c r="AD8" s="72"/>
    </row>
    <row r="9" spans="1:30" ht="15.75" thickBot="1" x14ac:dyDescent="0.3">
      <c r="A9" s="2"/>
      <c r="B9" s="30"/>
      <c r="C9" s="31"/>
      <c r="D9" s="32"/>
      <c r="E9" s="33"/>
      <c r="F9" s="32"/>
      <c r="G9" s="33"/>
      <c r="H9" s="31"/>
      <c r="I9" s="33"/>
      <c r="J9" s="33" t="s">
        <v>29</v>
      </c>
      <c r="K9" s="25">
        <f>G8*K8</f>
        <v>424.79356788000001</v>
      </c>
      <c r="L9" s="33">
        <f>G8*L8</f>
        <v>0</v>
      </c>
      <c r="M9" s="25">
        <f>G8*M8</f>
        <v>39.44630088000001</v>
      </c>
      <c r="N9" s="25">
        <f>G8*N8</f>
        <v>29.667596040000003</v>
      </c>
      <c r="O9" s="33">
        <f>G8*O8</f>
        <v>0</v>
      </c>
      <c r="P9" s="33">
        <f>G8*P8</f>
        <v>0</v>
      </c>
      <c r="Q9" s="33">
        <f>G8*Q8</f>
        <v>24.695373240000002</v>
      </c>
      <c r="R9" s="33">
        <f>G8*R8</f>
        <v>9.9444456000000017</v>
      </c>
      <c r="S9" s="33">
        <f>G8*S8</f>
        <v>0</v>
      </c>
      <c r="T9" s="25">
        <f>G8*T8</f>
        <v>0</v>
      </c>
      <c r="U9" s="33">
        <f>G8*U8</f>
        <v>0</v>
      </c>
      <c r="V9" s="33">
        <f>G8*V8</f>
        <v>0</v>
      </c>
      <c r="W9" s="33">
        <f>G8*W8</f>
        <v>0</v>
      </c>
      <c r="X9" s="33">
        <f>G8*X8</f>
        <v>0</v>
      </c>
      <c r="Y9" s="33">
        <f>G8*Y8</f>
        <v>296.34447888</v>
      </c>
      <c r="Z9" s="33">
        <f>G8*Z8</f>
        <v>19.723150440000005</v>
      </c>
      <c r="AA9" s="66">
        <f>G8*AA8</f>
        <v>4.9722228000000008</v>
      </c>
      <c r="AB9" s="72"/>
      <c r="AC9" s="72"/>
      <c r="AD9" s="72"/>
    </row>
    <row r="10" spans="1:30" ht="15.75" thickBot="1" x14ac:dyDescent="0.3">
      <c r="A10" s="2"/>
      <c r="B10" s="35" t="s">
        <v>0</v>
      </c>
      <c r="C10" s="36">
        <f>C6+C8</f>
        <v>260</v>
      </c>
      <c r="D10" s="37">
        <f>E10/C10</f>
        <v>1.4840769230769231</v>
      </c>
      <c r="E10" s="38">
        <f>E6+E8</f>
        <v>385.86</v>
      </c>
      <c r="F10" s="37">
        <f>G10/E10</f>
        <v>5.3832156740786816</v>
      </c>
      <c r="G10" s="38">
        <f>G6+G8</f>
        <v>2077.1676000000002</v>
      </c>
      <c r="H10" s="37">
        <f>(I10/E10)*100</f>
        <v>45.09407557145078</v>
      </c>
      <c r="I10" s="38">
        <v>174</v>
      </c>
      <c r="J10" s="38"/>
      <c r="K10" s="39">
        <f>K7+K9</f>
        <v>509.54311188000003</v>
      </c>
      <c r="L10" s="39">
        <f>L7+L9</f>
        <v>0</v>
      </c>
      <c r="M10" s="39">
        <f>M7+M9</f>
        <v>39.44630088000001</v>
      </c>
      <c r="N10" s="39">
        <f>N7+N9</f>
        <v>29.667596040000003</v>
      </c>
      <c r="O10" s="39">
        <f t="shared" ref="O10:AA10" si="0">O7+O9</f>
        <v>0</v>
      </c>
      <c r="P10" s="39">
        <f t="shared" si="0"/>
        <v>0</v>
      </c>
      <c r="Q10" s="39">
        <f t="shared" si="0"/>
        <v>51.695373240000002</v>
      </c>
      <c r="R10" s="39">
        <f t="shared" si="0"/>
        <v>9.9444456000000017</v>
      </c>
      <c r="S10" s="39">
        <f t="shared" si="0"/>
        <v>0</v>
      </c>
      <c r="T10" s="39">
        <f t="shared" si="0"/>
        <v>0</v>
      </c>
      <c r="U10" s="39">
        <f t="shared" si="0"/>
        <v>0</v>
      </c>
      <c r="V10" s="39">
        <f t="shared" si="0"/>
        <v>0</v>
      </c>
      <c r="W10" s="39">
        <f t="shared" si="0"/>
        <v>0</v>
      </c>
      <c r="X10" s="39">
        <f t="shared" si="0"/>
        <v>0</v>
      </c>
      <c r="Y10" s="38">
        <f t="shared" si="0"/>
        <v>349.31819087999997</v>
      </c>
      <c r="Z10" s="39">
        <f t="shared" si="0"/>
        <v>19.723150440000005</v>
      </c>
      <c r="AA10" s="76">
        <f t="shared" si="0"/>
        <v>4.9722228000000008</v>
      </c>
      <c r="AB10" s="76">
        <f t="shared" ref="AB10" si="1">AB7+AB9</f>
        <v>5.2889760000000008</v>
      </c>
      <c r="AC10" s="72"/>
      <c r="AD10" s="72"/>
    </row>
    <row r="11" spans="1:30" ht="15.75" thickBot="1" x14ac:dyDescent="0.3">
      <c r="A11" s="3"/>
      <c r="B11" s="3"/>
      <c r="C11" s="3"/>
      <c r="D11" s="3"/>
      <c r="E11" s="3"/>
      <c r="F11" s="3"/>
      <c r="G11" s="3"/>
      <c r="H11" s="41"/>
      <c r="I11" s="42" t="s">
        <v>31</v>
      </c>
      <c r="J11" s="43"/>
      <c r="K11" s="44">
        <f>K10/G10</f>
        <v>0.24530669161217419</v>
      </c>
      <c r="L11" s="45">
        <f>L10/G10</f>
        <v>0</v>
      </c>
      <c r="M11" s="45">
        <f>M10/G10</f>
        <v>1.8990427580326211E-2</v>
      </c>
      <c r="N11" s="45">
        <f>N10/G10</f>
        <v>1.4282716541505846E-2</v>
      </c>
      <c r="O11" s="36">
        <f>O10/G10</f>
        <v>0</v>
      </c>
      <c r="P11" s="36">
        <f>P10/G10</f>
        <v>0</v>
      </c>
      <c r="Q11" s="45">
        <f>Q10/G10</f>
        <v>2.4887434812674719E-2</v>
      </c>
      <c r="R11" s="36">
        <f>R10/G10</f>
        <v>4.7875027513427423E-3</v>
      </c>
      <c r="S11" s="36">
        <f>S10/G10</f>
        <v>0</v>
      </c>
      <c r="T11" s="45">
        <f>T10/G10</f>
        <v>0</v>
      </c>
      <c r="U11" s="45">
        <f>U10/G10</f>
        <v>0</v>
      </c>
      <c r="V11" s="36">
        <f>V10/G10</f>
        <v>0</v>
      </c>
      <c r="W11" s="36">
        <f>W10/G10</f>
        <v>0</v>
      </c>
      <c r="X11" s="36">
        <f>X10/G10</f>
        <v>0</v>
      </c>
      <c r="Y11" s="45">
        <f>Y10/G10</f>
        <v>0.16817044078677135</v>
      </c>
      <c r="Z11" s="45">
        <f>Z10/G10</f>
        <v>9.4952137901631057E-3</v>
      </c>
      <c r="AA11" s="68">
        <f>AA10/G10</f>
        <v>2.3937513756713711E-3</v>
      </c>
      <c r="AB11" s="68">
        <f>AB10/H10</f>
        <v>0.117287602262069</v>
      </c>
      <c r="AC11" s="72"/>
      <c r="AD11" s="72"/>
    </row>
    <row r="14" spans="1:30" x14ac:dyDescent="0.25">
      <c r="A14" s="2"/>
      <c r="B14" s="3"/>
      <c r="C14" s="6" t="s">
        <v>0</v>
      </c>
      <c r="D14" s="7" t="s">
        <v>1</v>
      </c>
      <c r="E14" s="8" t="s">
        <v>2</v>
      </c>
      <c r="F14" s="7" t="s">
        <v>3</v>
      </c>
      <c r="G14" s="8" t="s">
        <v>0</v>
      </c>
      <c r="H14" s="3"/>
      <c r="I14" s="8" t="s">
        <v>2</v>
      </c>
      <c r="J14" s="9"/>
      <c r="K14" s="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30" ht="15.75" thickBot="1" x14ac:dyDescent="0.3">
      <c r="A15" s="2"/>
      <c r="B15" s="3"/>
      <c r="C15" s="11" t="s">
        <v>4</v>
      </c>
      <c r="D15" s="12" t="s">
        <v>5</v>
      </c>
      <c r="E15" s="13" t="s">
        <v>6</v>
      </c>
      <c r="F15" s="12" t="s">
        <v>7</v>
      </c>
      <c r="G15" s="13" t="s">
        <v>8</v>
      </c>
      <c r="H15" s="14" t="s">
        <v>9</v>
      </c>
      <c r="I15" s="13" t="s">
        <v>10</v>
      </c>
      <c r="J15" s="9"/>
      <c r="K15" s="10"/>
      <c r="L15" s="6" t="s">
        <v>11</v>
      </c>
      <c r="M15" s="6" t="s">
        <v>12</v>
      </c>
      <c r="N15" s="6" t="s">
        <v>13</v>
      </c>
      <c r="O15" s="6" t="s">
        <v>14</v>
      </c>
      <c r="P15" s="6" t="s">
        <v>15</v>
      </c>
      <c r="Q15" s="6" t="s">
        <v>16</v>
      </c>
      <c r="R15" s="6" t="s">
        <v>17</v>
      </c>
      <c r="S15" s="6" t="s">
        <v>18</v>
      </c>
      <c r="T15" s="6" t="s">
        <v>19</v>
      </c>
      <c r="U15" s="6" t="s">
        <v>20</v>
      </c>
      <c r="V15" s="6" t="s">
        <v>21</v>
      </c>
      <c r="W15" s="6" t="s">
        <v>22</v>
      </c>
      <c r="X15" s="6" t="s">
        <v>23</v>
      </c>
      <c r="Y15" s="6" t="s">
        <v>24</v>
      </c>
      <c r="Z15" s="6" t="s">
        <v>25</v>
      </c>
      <c r="AA15" s="6" t="s">
        <v>26</v>
      </c>
      <c r="AB15" s="69" t="s">
        <v>36</v>
      </c>
      <c r="AC15" s="72" t="s">
        <v>37</v>
      </c>
      <c r="AD15" s="72" t="s">
        <v>38</v>
      </c>
    </row>
    <row r="16" spans="1:30" ht="15.75" thickBot="1" x14ac:dyDescent="0.3">
      <c r="A16" s="15">
        <v>43466</v>
      </c>
      <c r="B16" s="16" t="s">
        <v>27</v>
      </c>
      <c r="C16" s="17">
        <v>416</v>
      </c>
      <c r="D16" s="18">
        <v>1.85</v>
      </c>
      <c r="E16" s="19">
        <f>C16*D16</f>
        <v>769.6</v>
      </c>
      <c r="F16" s="18">
        <v>4.87</v>
      </c>
      <c r="G16" s="19">
        <f>E16*F16</f>
        <v>3747.9520000000002</v>
      </c>
      <c r="H16" s="29">
        <v>34.200000000000003</v>
      </c>
      <c r="I16" s="19">
        <f>(E16*H16)/100</f>
        <v>263.20320000000004</v>
      </c>
      <c r="J16" s="19" t="s">
        <v>28</v>
      </c>
      <c r="K16" s="17">
        <v>0.28670000000000001</v>
      </c>
      <c r="L16" s="17"/>
      <c r="M16" s="17">
        <v>8.0999999999999996E-3</v>
      </c>
      <c r="N16" s="17">
        <v>2.1600000000000001E-2</v>
      </c>
      <c r="O16" s="17"/>
      <c r="P16" s="17"/>
      <c r="Q16" s="17">
        <v>1.6199999999999999E-2</v>
      </c>
      <c r="R16" s="17">
        <v>2.7000000000000001E-3</v>
      </c>
      <c r="S16" s="17">
        <v>8.1100000000000005E-2</v>
      </c>
      <c r="T16" s="17">
        <v>2.7000000000000001E-3</v>
      </c>
      <c r="U16" s="17"/>
      <c r="V16" s="17"/>
      <c r="W16" s="17"/>
      <c r="X16" s="17"/>
      <c r="Y16" s="17">
        <v>0.14599999999999999</v>
      </c>
      <c r="Z16" s="17"/>
      <c r="AA16" s="20">
        <v>2.7000000000000001E-3</v>
      </c>
      <c r="AB16" s="72"/>
      <c r="AC16" s="72">
        <v>2.7000000000000001E-3</v>
      </c>
      <c r="AD16" s="72">
        <v>2.7000000000000001E-3</v>
      </c>
    </row>
    <row r="17" spans="1:30" ht="15.75" thickBot="1" x14ac:dyDescent="0.3">
      <c r="A17" s="47"/>
      <c r="B17" s="30"/>
      <c r="C17" s="31"/>
      <c r="D17" s="48"/>
      <c r="E17" s="33"/>
      <c r="F17" s="48"/>
      <c r="G17" s="33"/>
      <c r="H17" s="49"/>
      <c r="I17" s="33"/>
      <c r="J17" s="33" t="s">
        <v>29</v>
      </c>
      <c r="K17" s="25">
        <v>1074</v>
      </c>
      <c r="L17" s="33">
        <f>G16*L16</f>
        <v>0</v>
      </c>
      <c r="M17" s="33">
        <f>G16*M16</f>
        <v>30.358411199999999</v>
      </c>
      <c r="N17" s="33">
        <f>G16*N16</f>
        <v>80.955763200000007</v>
      </c>
      <c r="O17" s="33">
        <f>G16*O16</f>
        <v>0</v>
      </c>
      <c r="P17" s="33">
        <f>G16*P16</f>
        <v>0</v>
      </c>
      <c r="Q17" s="33">
        <f>G16*Q16</f>
        <v>60.716822399999998</v>
      </c>
      <c r="R17" s="33">
        <f>G16*R16</f>
        <v>10.119470400000001</v>
      </c>
      <c r="S17" s="33">
        <f>G16*S16</f>
        <v>303.95890720000006</v>
      </c>
      <c r="T17" s="33">
        <f>G16*T16</f>
        <v>10.119470400000001</v>
      </c>
      <c r="U17" s="33">
        <f>G16*U16</f>
        <v>0</v>
      </c>
      <c r="V17" s="33">
        <f>G16*V16</f>
        <v>0</v>
      </c>
      <c r="W17" s="33"/>
      <c r="X17" s="33">
        <f>G16*X16</f>
        <v>0</v>
      </c>
      <c r="Y17" s="25">
        <v>548</v>
      </c>
      <c r="Z17" s="33">
        <f>G16*Z16</f>
        <v>0</v>
      </c>
      <c r="AA17" s="34">
        <f>G16*AA16</f>
        <v>10.119470400000001</v>
      </c>
      <c r="AB17" s="34">
        <f>G16*AB16</f>
        <v>0</v>
      </c>
      <c r="AC17" s="34">
        <f>G16*AC16</f>
        <v>10.119470400000001</v>
      </c>
      <c r="AD17" s="34">
        <f>G16*AD16</f>
        <v>10.119470400000001</v>
      </c>
    </row>
    <row r="18" spans="1:30" x14ac:dyDescent="0.25">
      <c r="A18" s="2"/>
      <c r="B18" s="16" t="s">
        <v>30</v>
      </c>
      <c r="C18" s="17">
        <v>676</v>
      </c>
      <c r="D18" s="18">
        <v>1.8</v>
      </c>
      <c r="E18" s="19">
        <f>C18*D18</f>
        <v>1216.8</v>
      </c>
      <c r="F18" s="18">
        <v>5.84</v>
      </c>
      <c r="G18" s="19">
        <f>E18*F18</f>
        <v>7106.1119999999992</v>
      </c>
      <c r="H18" s="29">
        <v>38.1</v>
      </c>
      <c r="I18" s="19">
        <f>(E18*H18)/100</f>
        <v>463.60079999999999</v>
      </c>
      <c r="J18" s="19" t="s">
        <v>28</v>
      </c>
      <c r="K18" s="17">
        <v>0.25140000000000001</v>
      </c>
      <c r="L18" s="17">
        <v>1.8E-3</v>
      </c>
      <c r="M18" s="17">
        <v>2.29E-2</v>
      </c>
      <c r="N18" s="17">
        <v>1.9400000000000001E-2</v>
      </c>
      <c r="O18" s="17"/>
      <c r="P18" s="17"/>
      <c r="Q18" s="17">
        <v>5.3E-3</v>
      </c>
      <c r="R18" s="17">
        <v>7.1000000000000004E-3</v>
      </c>
      <c r="S18" s="17">
        <v>4.8500000000000001E-2</v>
      </c>
      <c r="T18" s="17">
        <v>2.5999999999999999E-3</v>
      </c>
      <c r="U18" s="17"/>
      <c r="V18" s="17">
        <v>1.8E-3</v>
      </c>
      <c r="W18" s="17"/>
      <c r="X18" s="17"/>
      <c r="Y18" s="17">
        <v>0.13850000000000001</v>
      </c>
      <c r="Z18" s="17"/>
      <c r="AA18" s="20">
        <v>3.5000000000000001E-3</v>
      </c>
      <c r="AB18" s="72"/>
      <c r="AC18" s="72"/>
      <c r="AD18" s="20"/>
    </row>
    <row r="19" spans="1:30" ht="15.75" thickBot="1" x14ac:dyDescent="0.3">
      <c r="A19" s="2"/>
      <c r="B19" s="30"/>
      <c r="C19" s="31"/>
      <c r="D19" s="32"/>
      <c r="E19" s="33"/>
      <c r="F19" s="32"/>
      <c r="G19" s="33"/>
      <c r="H19" s="31"/>
      <c r="I19" s="33"/>
      <c r="J19" s="33" t="s">
        <v>29</v>
      </c>
      <c r="K19" s="33">
        <v>1787</v>
      </c>
      <c r="L19" s="33">
        <f>G18*L18</f>
        <v>12.791001599999998</v>
      </c>
      <c r="M19" s="33">
        <f>G18*M18</f>
        <v>162.72996479999998</v>
      </c>
      <c r="N19" s="33">
        <f>G18*N18</f>
        <v>137.85857279999999</v>
      </c>
      <c r="O19" s="33">
        <f>G18*O18</f>
        <v>0</v>
      </c>
      <c r="P19" s="33">
        <f>G18*P18</f>
        <v>0</v>
      </c>
      <c r="Q19" s="33">
        <f>G18*Q18</f>
        <v>37.662393599999994</v>
      </c>
      <c r="R19" s="33">
        <f>G18*R18</f>
        <v>50.453395199999996</v>
      </c>
      <c r="S19" s="33">
        <f>G18*S18</f>
        <v>344.64643199999995</v>
      </c>
      <c r="T19" s="33">
        <f>G18*T18</f>
        <v>18.475891199999996</v>
      </c>
      <c r="U19" s="33">
        <f>G18*U18</f>
        <v>0</v>
      </c>
      <c r="V19" s="33">
        <f>G18*V18</f>
        <v>12.791001599999998</v>
      </c>
      <c r="W19" s="33">
        <f>G18*W18</f>
        <v>0</v>
      </c>
      <c r="X19" s="33">
        <f>G18*X18</f>
        <v>0</v>
      </c>
      <c r="Y19" s="33">
        <f>G18*Y18</f>
        <v>984.19651199999998</v>
      </c>
      <c r="Z19" s="33">
        <f>G18*Z18</f>
        <v>0</v>
      </c>
      <c r="AA19" s="34">
        <f>G18*AA18</f>
        <v>24.871391999999997</v>
      </c>
      <c r="AB19" s="34">
        <f>G18*AB18</f>
        <v>0</v>
      </c>
      <c r="AC19" s="34">
        <f>G18*AC18</f>
        <v>0</v>
      </c>
      <c r="AD19" s="34">
        <f>G18*AD18</f>
        <v>0</v>
      </c>
    </row>
    <row r="20" spans="1:30" ht="15.75" thickBot="1" x14ac:dyDescent="0.3">
      <c r="A20" s="2"/>
      <c r="B20" s="35" t="s">
        <v>0</v>
      </c>
      <c r="C20" s="36">
        <f>C16+C18</f>
        <v>1092</v>
      </c>
      <c r="D20" s="37">
        <f>E20/C20</f>
        <v>1.8195970695970696</v>
      </c>
      <c r="E20" s="38">
        <v>1987</v>
      </c>
      <c r="F20" s="37">
        <f>G20/E20</f>
        <v>5.4625385002516351</v>
      </c>
      <c r="G20" s="38">
        <f>G16+G18</f>
        <v>10854.063999999998</v>
      </c>
      <c r="H20" s="50">
        <f>(I20/E20)*100</f>
        <v>36.577956718671366</v>
      </c>
      <c r="I20" s="38">
        <f>I16+I18</f>
        <v>726.80400000000009</v>
      </c>
      <c r="J20" s="38"/>
      <c r="K20" s="38">
        <f t="shared" ref="K20:AC20" si="2">K17+K19</f>
        <v>2861</v>
      </c>
      <c r="L20" s="39">
        <f>L17+L19</f>
        <v>12.791001599999998</v>
      </c>
      <c r="M20" s="38">
        <f t="shared" si="2"/>
        <v>193.08837599999998</v>
      </c>
      <c r="N20" s="38">
        <f t="shared" si="2"/>
        <v>218.814336</v>
      </c>
      <c r="O20" s="38">
        <f t="shared" si="2"/>
        <v>0</v>
      </c>
      <c r="P20" s="38">
        <f t="shared" si="2"/>
        <v>0</v>
      </c>
      <c r="Q20" s="38">
        <v>99</v>
      </c>
      <c r="R20" s="38">
        <v>60</v>
      </c>
      <c r="S20" s="39">
        <f t="shared" si="2"/>
        <v>648.6053392</v>
      </c>
      <c r="T20" s="38">
        <v>28</v>
      </c>
      <c r="U20" s="38">
        <f t="shared" si="2"/>
        <v>0</v>
      </c>
      <c r="V20" s="38">
        <f t="shared" si="2"/>
        <v>12.791001599999998</v>
      </c>
      <c r="W20" s="38">
        <f t="shared" si="2"/>
        <v>0</v>
      </c>
      <c r="X20" s="38">
        <f t="shared" si="2"/>
        <v>0</v>
      </c>
      <c r="Y20" s="38">
        <f t="shared" si="2"/>
        <v>1532.196512</v>
      </c>
      <c r="Z20" s="38">
        <f t="shared" si="2"/>
        <v>0</v>
      </c>
      <c r="AA20" s="51">
        <f t="shared" si="2"/>
        <v>34.990862399999997</v>
      </c>
      <c r="AB20" s="51">
        <f t="shared" si="2"/>
        <v>0</v>
      </c>
      <c r="AC20" s="51">
        <f t="shared" si="2"/>
        <v>10.119470400000001</v>
      </c>
      <c r="AD20" s="51">
        <f t="shared" ref="AD20" si="3">AD17+AD19</f>
        <v>10.119470400000001</v>
      </c>
    </row>
    <row r="21" spans="1:30" ht="15.75" thickBot="1" x14ac:dyDescent="0.3">
      <c r="A21" s="3"/>
      <c r="B21" s="3"/>
      <c r="C21" s="3"/>
      <c r="D21" s="3"/>
      <c r="E21" s="3"/>
      <c r="F21" s="3"/>
      <c r="G21" s="3"/>
      <c r="H21" s="41"/>
      <c r="I21" s="42" t="s">
        <v>32</v>
      </c>
      <c r="J21" s="43"/>
      <c r="K21" s="44">
        <f>K20/G20</f>
        <v>0.26358790587562414</v>
      </c>
      <c r="L21" s="45">
        <f>L20/G20</f>
        <v>1.1784527528122186E-3</v>
      </c>
      <c r="M21" s="45">
        <f>M20/G20</f>
        <v>1.7789500412011574E-2</v>
      </c>
      <c r="N21" s="45">
        <f>N20/G20</f>
        <v>2.0159668857673958E-2</v>
      </c>
      <c r="O21" s="45">
        <f>O20/G20</f>
        <v>0</v>
      </c>
      <c r="P21" s="45">
        <f>P20/G20</f>
        <v>0</v>
      </c>
      <c r="Q21" s="45">
        <f>Q20/G20</f>
        <v>9.1210075783595915E-3</v>
      </c>
      <c r="R21" s="45">
        <f>R20/G20</f>
        <v>5.5278833808239947E-3</v>
      </c>
      <c r="S21" s="45">
        <f>S20/G20</f>
        <v>5.9756911254623159E-2</v>
      </c>
      <c r="T21" s="45">
        <f>T20/G20</f>
        <v>2.5796789110511973E-3</v>
      </c>
      <c r="U21" s="45">
        <f>U20/G20</f>
        <v>0</v>
      </c>
      <c r="V21" s="45">
        <f>V20/G20</f>
        <v>1.1784527528122186E-3</v>
      </c>
      <c r="W21" s="45">
        <f>W20/G20</f>
        <v>0</v>
      </c>
      <c r="X21" s="45">
        <f>X20/G20</f>
        <v>0</v>
      </c>
      <c r="Y21" s="45">
        <f>Y20/G20</f>
        <v>0.14116339391402152</v>
      </c>
      <c r="Z21" s="45">
        <f>Z20/G20</f>
        <v>0</v>
      </c>
      <c r="AA21" s="46">
        <f>AA20/G20</f>
        <v>3.2237567790276531E-3</v>
      </c>
      <c r="AB21" s="46">
        <f>AB20/G20</f>
        <v>0</v>
      </c>
      <c r="AC21" s="46">
        <f>AC20/G20</f>
        <v>9.323208707816724E-4</v>
      </c>
      <c r="AD21" s="46">
        <f>AD20/G20</f>
        <v>9.323208707816724E-4</v>
      </c>
    </row>
    <row r="22" spans="1:30" x14ac:dyDescent="0.25">
      <c r="A22" s="3"/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4" spans="1:30" x14ac:dyDescent="0.25">
      <c r="A24" s="2"/>
      <c r="B24" s="3"/>
      <c r="C24" s="6" t="s">
        <v>0</v>
      </c>
      <c r="D24" s="7" t="s">
        <v>1</v>
      </c>
      <c r="E24" s="8" t="s">
        <v>2</v>
      </c>
      <c r="F24" s="7" t="s">
        <v>3</v>
      </c>
      <c r="G24" s="8" t="s">
        <v>0</v>
      </c>
      <c r="H24" s="3"/>
      <c r="I24" s="8" t="s">
        <v>2</v>
      </c>
      <c r="J24" s="9"/>
      <c r="K24" s="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30" ht="15.75" thickBot="1" x14ac:dyDescent="0.3">
      <c r="A25" s="2"/>
      <c r="B25" s="3"/>
      <c r="C25" s="11" t="s">
        <v>4</v>
      </c>
      <c r="D25" s="12" t="s">
        <v>5</v>
      </c>
      <c r="E25" s="13" t="s">
        <v>6</v>
      </c>
      <c r="F25" s="12" t="s">
        <v>7</v>
      </c>
      <c r="G25" s="13" t="s">
        <v>8</v>
      </c>
      <c r="H25" s="14" t="s">
        <v>9</v>
      </c>
      <c r="I25" s="13" t="s">
        <v>10</v>
      </c>
      <c r="J25" s="9"/>
      <c r="K25" s="10"/>
      <c r="L25" s="6" t="s">
        <v>11</v>
      </c>
      <c r="M25" s="6" t="s">
        <v>12</v>
      </c>
      <c r="N25" s="6" t="s">
        <v>13</v>
      </c>
      <c r="O25" s="6" t="s">
        <v>14</v>
      </c>
      <c r="P25" s="6" t="s">
        <v>15</v>
      </c>
      <c r="Q25" s="6" t="s">
        <v>16</v>
      </c>
      <c r="R25" s="6" t="s">
        <v>17</v>
      </c>
      <c r="S25" s="6" t="s">
        <v>18</v>
      </c>
      <c r="T25" s="6" t="s">
        <v>19</v>
      </c>
      <c r="U25" s="6" t="s">
        <v>20</v>
      </c>
      <c r="V25" s="6" t="s">
        <v>21</v>
      </c>
      <c r="W25" s="6" t="s">
        <v>22</v>
      </c>
      <c r="X25" s="6" t="s">
        <v>23</v>
      </c>
      <c r="Y25" s="6" t="s">
        <v>24</v>
      </c>
      <c r="Z25" s="6" t="s">
        <v>25</v>
      </c>
      <c r="AA25" s="6" t="s">
        <v>26</v>
      </c>
      <c r="AB25" s="69" t="s">
        <v>36</v>
      </c>
      <c r="AC25" s="72" t="s">
        <v>37</v>
      </c>
      <c r="AD25" s="72" t="s">
        <v>38</v>
      </c>
    </row>
    <row r="26" spans="1:30" ht="15.75" thickBot="1" x14ac:dyDescent="0.3">
      <c r="A26" s="15">
        <v>43497</v>
      </c>
      <c r="B26" s="16" t="s">
        <v>27</v>
      </c>
      <c r="C26" s="17">
        <v>483</v>
      </c>
      <c r="D26" s="18">
        <v>1.32</v>
      </c>
      <c r="E26" s="19">
        <f>C26*D26</f>
        <v>637.56000000000006</v>
      </c>
      <c r="F26" s="18">
        <v>4.1500000000000004</v>
      </c>
      <c r="G26" s="19">
        <f>E26*F26</f>
        <v>2645.8740000000003</v>
      </c>
      <c r="H26" s="29">
        <v>27.6</v>
      </c>
      <c r="I26" s="19">
        <f>(E26*H26)/100</f>
        <v>175.96656000000002</v>
      </c>
      <c r="J26" s="19" t="s">
        <v>28</v>
      </c>
      <c r="K26" s="17">
        <v>0.2661</v>
      </c>
      <c r="L26" s="17"/>
      <c r="M26" s="17">
        <v>1.66E-2</v>
      </c>
      <c r="N26" s="17">
        <v>8.3000000000000001E-3</v>
      </c>
      <c r="O26" s="17"/>
      <c r="P26" s="17"/>
      <c r="Q26" s="17"/>
      <c r="R26" s="17">
        <v>8.3000000000000001E-3</v>
      </c>
      <c r="S26" s="17"/>
      <c r="T26" s="17">
        <v>8.3000000000000001E-3</v>
      </c>
      <c r="U26" s="17"/>
      <c r="V26" s="17"/>
      <c r="W26" s="17"/>
      <c r="X26" s="17"/>
      <c r="Y26" s="17">
        <v>0.22450000000000001</v>
      </c>
      <c r="Z26" s="17"/>
      <c r="AA26" s="20"/>
      <c r="AB26" s="72"/>
      <c r="AC26" s="72"/>
      <c r="AD26" s="72"/>
    </row>
    <row r="27" spans="1:30" ht="15.75" thickBot="1" x14ac:dyDescent="0.3">
      <c r="A27" s="47"/>
      <c r="B27" s="30"/>
      <c r="C27" s="31"/>
      <c r="D27" s="48"/>
      <c r="E27" s="33"/>
      <c r="F27" s="48"/>
      <c r="G27" s="33"/>
      <c r="H27" s="49"/>
      <c r="I27" s="33"/>
      <c r="J27" s="33" t="s">
        <v>29</v>
      </c>
      <c r="K27" s="33">
        <f>G26*K26</f>
        <v>704.06707140000003</v>
      </c>
      <c r="L27" s="33">
        <f>G26*L26</f>
        <v>0</v>
      </c>
      <c r="M27" s="33">
        <f>G26*M26</f>
        <v>43.921508400000008</v>
      </c>
      <c r="N27" s="33">
        <f>G26*N26</f>
        <v>21.960754200000004</v>
      </c>
      <c r="O27" s="33">
        <f>G26*O26</f>
        <v>0</v>
      </c>
      <c r="P27" s="33">
        <f>G26*P26</f>
        <v>0</v>
      </c>
      <c r="Q27" s="33">
        <f>G26*Q26</f>
        <v>0</v>
      </c>
      <c r="R27" s="33">
        <f>G26*R26</f>
        <v>21.960754200000004</v>
      </c>
      <c r="S27" s="33"/>
      <c r="T27" s="33">
        <f>G26*T26</f>
        <v>21.960754200000004</v>
      </c>
      <c r="U27" s="33">
        <f>G26*U26</f>
        <v>0</v>
      </c>
      <c r="V27" s="33">
        <f>G26*V26</f>
        <v>0</v>
      </c>
      <c r="W27" s="33">
        <f>G26*W26</f>
        <v>0</v>
      </c>
      <c r="X27" s="33">
        <f>G26*X26</f>
        <v>0</v>
      </c>
      <c r="Y27" s="33">
        <f>G26*Y26</f>
        <v>593.99871300000007</v>
      </c>
      <c r="Z27" s="33">
        <f>G26*Z26</f>
        <v>0</v>
      </c>
      <c r="AA27" s="34">
        <f>G26*AA26</f>
        <v>0</v>
      </c>
      <c r="AB27" s="77"/>
      <c r="AC27" s="78"/>
      <c r="AD27" s="78"/>
    </row>
    <row r="28" spans="1:30" x14ac:dyDescent="0.25">
      <c r="A28" s="2"/>
      <c r="B28" s="16" t="s">
        <v>30</v>
      </c>
      <c r="C28" s="17">
        <v>726</v>
      </c>
      <c r="D28" s="18">
        <v>1.8</v>
      </c>
      <c r="E28" s="19">
        <f>C28*D28</f>
        <v>1306.8</v>
      </c>
      <c r="F28" s="18">
        <v>5.18</v>
      </c>
      <c r="G28" s="19">
        <f>E28*F28</f>
        <v>6769.2239999999993</v>
      </c>
      <c r="H28" s="29">
        <v>40</v>
      </c>
      <c r="I28" s="19">
        <f>(E28*H28)/100</f>
        <v>522.72</v>
      </c>
      <c r="J28" s="19" t="s">
        <v>28</v>
      </c>
      <c r="K28" s="17">
        <v>0.3947</v>
      </c>
      <c r="L28" s="17">
        <v>5.3E-3</v>
      </c>
      <c r="M28" s="17">
        <v>1.7500000000000002E-2</v>
      </c>
      <c r="N28" s="17">
        <v>7.0000000000000001E-3</v>
      </c>
      <c r="O28" s="17"/>
      <c r="P28" s="17"/>
      <c r="Q28" s="17">
        <v>1.7500000000000002E-2</v>
      </c>
      <c r="R28" s="17">
        <v>8.8000000000000005E-3</v>
      </c>
      <c r="S28" s="17">
        <v>7.3700000000000002E-2</v>
      </c>
      <c r="T28" s="17">
        <v>1.23E-2</v>
      </c>
      <c r="U28" s="17"/>
      <c r="V28" s="17">
        <v>8.8000000000000005E-3</v>
      </c>
      <c r="W28" s="17"/>
      <c r="X28" s="17"/>
      <c r="Y28" s="17">
        <v>0.24210000000000001</v>
      </c>
      <c r="Z28" s="17"/>
      <c r="AA28" s="20">
        <v>1.8E-3</v>
      </c>
      <c r="AB28" s="72"/>
      <c r="AC28" s="72"/>
      <c r="AD28" s="72"/>
    </row>
    <row r="29" spans="1:30" ht="15.75" thickBot="1" x14ac:dyDescent="0.3">
      <c r="A29" s="2"/>
      <c r="B29" s="30"/>
      <c r="C29" s="31"/>
      <c r="D29" s="32"/>
      <c r="E29" s="33"/>
      <c r="F29" s="32"/>
      <c r="G29" s="33"/>
      <c r="H29" s="31"/>
      <c r="I29" s="33"/>
      <c r="J29" s="33" t="s">
        <v>29</v>
      </c>
      <c r="K29" s="33">
        <f>G28*K28</f>
        <v>2671.8127127999996</v>
      </c>
      <c r="L29" s="33">
        <f>G28*L28</f>
        <v>35.876887199999999</v>
      </c>
      <c r="M29" s="33">
        <f>G28*M28</f>
        <v>118.46142</v>
      </c>
      <c r="N29" s="33">
        <f>G28*N28</f>
        <v>47.384567999999994</v>
      </c>
      <c r="O29" s="33">
        <f>G28*O28</f>
        <v>0</v>
      </c>
      <c r="P29" s="33">
        <f>G28*P28</f>
        <v>0</v>
      </c>
      <c r="Q29" s="33">
        <f>G28*Q28</f>
        <v>118.46142</v>
      </c>
      <c r="R29" s="33">
        <f>G28*R28</f>
        <v>59.5691712</v>
      </c>
      <c r="S29" s="33">
        <f>G28*S28</f>
        <v>498.89180879999998</v>
      </c>
      <c r="T29" s="33">
        <f>G28*T28</f>
        <v>83.261455199999986</v>
      </c>
      <c r="U29" s="33">
        <f>G28*U28</f>
        <v>0</v>
      </c>
      <c r="V29" s="33">
        <f>G28*V28</f>
        <v>59.5691712</v>
      </c>
      <c r="W29" s="33">
        <f>G28*W28</f>
        <v>0</v>
      </c>
      <c r="X29" s="33">
        <f>G28*X28</f>
        <v>0</v>
      </c>
      <c r="Y29" s="33">
        <f>G28*Y28</f>
        <v>1638.8291303999999</v>
      </c>
      <c r="Z29" s="33">
        <f>G28*Z28</f>
        <v>0</v>
      </c>
      <c r="AA29" s="34">
        <f>G28*AA28</f>
        <v>12.184603199999998</v>
      </c>
      <c r="AB29" s="72"/>
      <c r="AC29" s="72"/>
      <c r="AD29" s="72"/>
    </row>
    <row r="30" spans="1:30" ht="15.75" thickBot="1" x14ac:dyDescent="0.3">
      <c r="A30" s="2"/>
      <c r="B30" s="35" t="s">
        <v>0</v>
      </c>
      <c r="C30" s="36">
        <f>C26+C28</f>
        <v>1209</v>
      </c>
      <c r="D30" s="37">
        <f>E30/C30</f>
        <v>1.608767576509512</v>
      </c>
      <c r="E30" s="38">
        <v>1945</v>
      </c>
      <c r="F30" s="37">
        <f>G30/E30</f>
        <v>4.8406673521850898</v>
      </c>
      <c r="G30" s="38">
        <f>G26+G28</f>
        <v>9415.098</v>
      </c>
      <c r="H30" s="50">
        <f>(I30/E30)*100</f>
        <v>35.922188174807204</v>
      </c>
      <c r="I30" s="38">
        <f>I26+I28</f>
        <v>698.6865600000001</v>
      </c>
      <c r="J30" s="38"/>
      <c r="K30" s="38">
        <f t="shared" ref="K30" si="4">K27+K29</f>
        <v>3375.8797841999994</v>
      </c>
      <c r="L30" s="52">
        <f t="shared" ref="L30:AA30" si="5">L27+L29</f>
        <v>35.876887199999999</v>
      </c>
      <c r="M30" s="38">
        <f t="shared" si="5"/>
        <v>162.38292840000003</v>
      </c>
      <c r="N30" s="52">
        <f t="shared" si="5"/>
        <v>69.345322199999998</v>
      </c>
      <c r="O30" s="52">
        <f t="shared" si="5"/>
        <v>0</v>
      </c>
      <c r="P30" s="52">
        <f t="shared" si="5"/>
        <v>0</v>
      </c>
      <c r="Q30" s="52">
        <f t="shared" si="5"/>
        <v>118.46142</v>
      </c>
      <c r="R30" s="52">
        <f t="shared" si="5"/>
        <v>81.529925399999996</v>
      </c>
      <c r="S30" s="39">
        <f t="shared" si="5"/>
        <v>498.89180879999998</v>
      </c>
      <c r="T30" s="38">
        <f t="shared" si="5"/>
        <v>105.2222094</v>
      </c>
      <c r="U30" s="52">
        <f t="shared" si="5"/>
        <v>0</v>
      </c>
      <c r="V30" s="52">
        <f t="shared" si="5"/>
        <v>59.5691712</v>
      </c>
      <c r="W30" s="38">
        <f t="shared" si="5"/>
        <v>0</v>
      </c>
      <c r="X30" s="38">
        <f t="shared" si="5"/>
        <v>0</v>
      </c>
      <c r="Y30" s="38">
        <f t="shared" si="5"/>
        <v>2232.8278433999999</v>
      </c>
      <c r="Z30" s="38">
        <f t="shared" si="5"/>
        <v>0</v>
      </c>
      <c r="AA30" s="51">
        <f t="shared" si="5"/>
        <v>12.184603199999998</v>
      </c>
      <c r="AB30" s="72"/>
      <c r="AC30" s="72"/>
      <c r="AD30" s="72"/>
    </row>
    <row r="31" spans="1:30" ht="15.75" thickBot="1" x14ac:dyDescent="0.3">
      <c r="A31" s="3"/>
      <c r="B31" s="3"/>
      <c r="C31" s="3"/>
      <c r="D31" s="3"/>
      <c r="E31" s="3"/>
      <c r="F31" s="3"/>
      <c r="G31" s="3"/>
      <c r="H31" s="41"/>
      <c r="I31" s="42" t="s">
        <v>33</v>
      </c>
      <c r="J31" s="43"/>
      <c r="K31" s="44">
        <f>K30/G30</f>
        <v>0.358560238480789</v>
      </c>
      <c r="L31" s="45">
        <f>L30/G30</f>
        <v>3.810569704107169E-3</v>
      </c>
      <c r="M31" s="45">
        <f>M30/G30</f>
        <v>1.7247077874282351E-2</v>
      </c>
      <c r="N31" s="45">
        <f>N30/G30</f>
        <v>7.3653319593699395E-3</v>
      </c>
      <c r="O31" s="45">
        <f>O30/G30</f>
        <v>0</v>
      </c>
      <c r="P31" s="45">
        <f>P30/G30</f>
        <v>0</v>
      </c>
      <c r="Q31" s="45">
        <f>Q30/G30</f>
        <v>1.2582069777712351E-2</v>
      </c>
      <c r="R31" s="45">
        <f>R30/G30</f>
        <v>8.6594877079346384E-3</v>
      </c>
      <c r="S31" s="45">
        <f>S30/G30</f>
        <v>5.2988488149565728E-2</v>
      </c>
      <c r="T31" s="45">
        <f>T30/G30</f>
        <v>1.1175901663477109E-2</v>
      </c>
      <c r="U31" s="45">
        <f>U30/G30</f>
        <v>0</v>
      </c>
      <c r="V31" s="45">
        <f>V30/G30</f>
        <v>6.3269836596496392E-3</v>
      </c>
      <c r="W31" s="45">
        <f>W30/G30</f>
        <v>0</v>
      </c>
      <c r="X31" s="45">
        <f>X30/G30</f>
        <v>0</v>
      </c>
      <c r="Y31" s="45">
        <f>Y30/G30</f>
        <v>0.23715396731929927</v>
      </c>
      <c r="Z31" s="45">
        <f>Z30/G30</f>
        <v>0</v>
      </c>
      <c r="AA31" s="46">
        <f>AA30/G30</f>
        <v>1.2941557485646987E-3</v>
      </c>
      <c r="AB31" s="72"/>
      <c r="AC31" s="72"/>
      <c r="AD31" s="72"/>
    </row>
    <row r="32" spans="1:30" x14ac:dyDescent="0.25">
      <c r="A32" s="3"/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30" x14ac:dyDescent="0.25">
      <c r="A33" s="2"/>
      <c r="B33" s="3"/>
      <c r="C33" s="6" t="s">
        <v>0</v>
      </c>
      <c r="D33" s="7" t="s">
        <v>1</v>
      </c>
      <c r="E33" s="8" t="s">
        <v>2</v>
      </c>
      <c r="F33" s="7" t="s">
        <v>3</v>
      </c>
      <c r="G33" s="8" t="s">
        <v>0</v>
      </c>
      <c r="H33" s="3"/>
      <c r="I33" s="8" t="s">
        <v>2</v>
      </c>
      <c r="J33" s="9"/>
      <c r="K33" s="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30" ht="15.75" thickBot="1" x14ac:dyDescent="0.3">
      <c r="A34" s="2"/>
      <c r="B34" s="3"/>
      <c r="C34" s="11" t="s">
        <v>4</v>
      </c>
      <c r="D34" s="12" t="s">
        <v>5</v>
      </c>
      <c r="E34" s="13" t="s">
        <v>6</v>
      </c>
      <c r="F34" s="12" t="s">
        <v>7</v>
      </c>
      <c r="G34" s="13" t="s">
        <v>8</v>
      </c>
      <c r="H34" s="14" t="s">
        <v>9</v>
      </c>
      <c r="I34" s="13" t="s">
        <v>10</v>
      </c>
      <c r="J34" s="9"/>
      <c r="K34" s="10"/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6" t="s">
        <v>25</v>
      </c>
      <c r="AA34" s="6" t="s">
        <v>26</v>
      </c>
      <c r="AB34" s="69" t="s">
        <v>36</v>
      </c>
      <c r="AC34" s="72" t="s">
        <v>37</v>
      </c>
      <c r="AD34" s="72" t="s">
        <v>38</v>
      </c>
    </row>
    <row r="35" spans="1:30" ht="15.75" thickBot="1" x14ac:dyDescent="0.3">
      <c r="A35" s="15">
        <v>43525</v>
      </c>
      <c r="B35" s="16" t="s">
        <v>27</v>
      </c>
      <c r="C35" s="17">
        <v>453</v>
      </c>
      <c r="D35" s="18">
        <v>1.49</v>
      </c>
      <c r="E35" s="19">
        <f>C35*D35</f>
        <v>674.97</v>
      </c>
      <c r="F35" s="18">
        <v>5.59</v>
      </c>
      <c r="G35" s="19">
        <f>E35*F35</f>
        <v>3773.0823</v>
      </c>
      <c r="H35" s="29">
        <v>57.3</v>
      </c>
      <c r="I35" s="19">
        <f>(E35*H35)/100</f>
        <v>386.75781000000001</v>
      </c>
      <c r="J35" s="19" t="s">
        <v>28</v>
      </c>
      <c r="K35" s="17">
        <v>0.91120000000000001</v>
      </c>
      <c r="L35" s="17">
        <v>2.2000000000000001E-3</v>
      </c>
      <c r="M35" s="17">
        <v>4.4000000000000003E-3</v>
      </c>
      <c r="N35" s="17">
        <v>6.4999999999999997E-3</v>
      </c>
      <c r="O35" s="17"/>
      <c r="P35" s="17"/>
      <c r="Q35" s="17">
        <v>3.9199999999999999E-2</v>
      </c>
      <c r="R35" s="17">
        <v>4.4000000000000003E-3</v>
      </c>
      <c r="S35" s="17">
        <v>0.12640000000000001</v>
      </c>
      <c r="T35" s="17">
        <v>1.3100000000000001E-2</v>
      </c>
      <c r="U35" s="17"/>
      <c r="V35" s="17">
        <v>6.4999999999999997E-3</v>
      </c>
      <c r="W35" s="17"/>
      <c r="X35" s="17"/>
      <c r="Y35" s="17">
        <v>0.69969999999999999</v>
      </c>
      <c r="Z35" s="17"/>
      <c r="AA35" s="20">
        <v>8.6999999999999994E-3</v>
      </c>
      <c r="AB35" s="72"/>
      <c r="AC35" s="72"/>
      <c r="AD35" s="72"/>
    </row>
    <row r="36" spans="1:30" ht="15.75" thickBot="1" x14ac:dyDescent="0.3">
      <c r="A36" s="47"/>
      <c r="B36" s="30"/>
      <c r="C36" s="31"/>
      <c r="D36" s="48"/>
      <c r="E36" s="33"/>
      <c r="F36" s="48"/>
      <c r="G36" s="33"/>
      <c r="H36" s="49"/>
      <c r="I36" s="33"/>
      <c r="J36" s="33" t="s">
        <v>29</v>
      </c>
      <c r="K36" s="33">
        <v>3439</v>
      </c>
      <c r="L36" s="33">
        <f>G35*L35</f>
        <v>8.3007810600000003</v>
      </c>
      <c r="M36" s="33">
        <f>G35*M35</f>
        <v>16.601562120000001</v>
      </c>
      <c r="N36" s="33">
        <f>G35*N35</f>
        <v>24.525034949999998</v>
      </c>
      <c r="O36" s="33">
        <f>G35*O35</f>
        <v>0</v>
      </c>
      <c r="P36" s="33">
        <f>G35*P35</f>
        <v>0</v>
      </c>
      <c r="Q36" s="33">
        <f>G35*Q35</f>
        <v>147.90482616</v>
      </c>
      <c r="R36" s="33">
        <f>G35*R35</f>
        <v>16.601562120000001</v>
      </c>
      <c r="S36" s="33">
        <f>G35*S35</f>
        <v>476.91760272000005</v>
      </c>
      <c r="T36" s="33">
        <f>G35*T35</f>
        <v>49.427378130000001</v>
      </c>
      <c r="U36" s="33">
        <f>G35*U35</f>
        <v>0</v>
      </c>
      <c r="V36" s="33">
        <f>G35*V35</f>
        <v>24.525034949999998</v>
      </c>
      <c r="W36" s="33">
        <f>G35*W35</f>
        <v>0</v>
      </c>
      <c r="X36" s="33">
        <f>G35*X35</f>
        <v>0</v>
      </c>
      <c r="Y36" s="33">
        <f>G35*Y35</f>
        <v>2640.02568531</v>
      </c>
      <c r="Z36" s="33">
        <f>G35*Z35</f>
        <v>0</v>
      </c>
      <c r="AA36" s="34">
        <f>G35*AA35</f>
        <v>32.825816009999997</v>
      </c>
      <c r="AB36" s="77"/>
      <c r="AC36" s="78"/>
      <c r="AD36" s="78"/>
    </row>
    <row r="37" spans="1:30" x14ac:dyDescent="0.25">
      <c r="A37" s="2"/>
      <c r="B37" s="16" t="s">
        <v>30</v>
      </c>
      <c r="C37" s="17">
        <v>342</v>
      </c>
      <c r="D37" s="18">
        <v>1.72</v>
      </c>
      <c r="E37" s="19">
        <f>C37*D37</f>
        <v>588.24</v>
      </c>
      <c r="F37" s="18">
        <v>6.21</v>
      </c>
      <c r="G37" s="19">
        <f>E37*F37</f>
        <v>3652.9704000000002</v>
      </c>
      <c r="H37" s="29">
        <v>51.9</v>
      </c>
      <c r="I37" s="19">
        <f>(E37*H37)/100</f>
        <v>305.29656</v>
      </c>
      <c r="J37" s="19" t="s">
        <v>28</v>
      </c>
      <c r="K37" s="17">
        <v>0.71809999999999996</v>
      </c>
      <c r="L37" s="17"/>
      <c r="M37" s="17">
        <v>8.0000000000000002E-3</v>
      </c>
      <c r="N37" s="17"/>
      <c r="O37" s="17"/>
      <c r="P37" s="17"/>
      <c r="Q37" s="17">
        <v>1.7899999999999999E-2</v>
      </c>
      <c r="R37" s="17"/>
      <c r="S37" s="17">
        <v>4.3799999999999999E-2</v>
      </c>
      <c r="T37" s="17">
        <v>4.0000000000000001E-3</v>
      </c>
      <c r="U37" s="17"/>
      <c r="V37" s="17"/>
      <c r="W37" s="17"/>
      <c r="X37" s="17"/>
      <c r="Y37" s="17">
        <v>0.64249999999999996</v>
      </c>
      <c r="Z37" s="17"/>
      <c r="AA37" s="20">
        <v>2E-3</v>
      </c>
      <c r="AB37" s="72"/>
      <c r="AC37" s="72"/>
      <c r="AD37" s="72"/>
    </row>
    <row r="38" spans="1:30" ht="15.75" thickBot="1" x14ac:dyDescent="0.3">
      <c r="A38" s="2"/>
      <c r="B38" s="30"/>
      <c r="C38" s="31"/>
      <c r="D38" s="32"/>
      <c r="E38" s="33"/>
      <c r="F38" s="32"/>
      <c r="G38" s="33"/>
      <c r="H38" s="31"/>
      <c r="I38" s="33"/>
      <c r="J38" s="33" t="s">
        <v>29</v>
      </c>
      <c r="K38" s="33">
        <f>G37*K37</f>
        <v>2623.1980442399999</v>
      </c>
      <c r="L38" s="33">
        <f>G37*L37</f>
        <v>0</v>
      </c>
      <c r="M38" s="33">
        <f>G37*M37</f>
        <v>29.2237632</v>
      </c>
      <c r="N38" s="33">
        <f>G37*N37</f>
        <v>0</v>
      </c>
      <c r="O38" s="33">
        <f>G37*O37</f>
        <v>0</v>
      </c>
      <c r="P38" s="33"/>
      <c r="Q38" s="33">
        <f>G37*Q37</f>
        <v>65.388170160000001</v>
      </c>
      <c r="R38" s="33">
        <f>G37*R37</f>
        <v>0</v>
      </c>
      <c r="S38" s="33">
        <f>G37*S37</f>
        <v>160.00010352000001</v>
      </c>
      <c r="T38" s="33">
        <f>G37*T37</f>
        <v>14.6118816</v>
      </c>
      <c r="U38" s="33">
        <f>G37*U37</f>
        <v>0</v>
      </c>
      <c r="V38" s="33">
        <f>G37*V37</f>
        <v>0</v>
      </c>
      <c r="W38" s="33">
        <f>G37*W37</f>
        <v>0</v>
      </c>
      <c r="X38" s="33">
        <f>G37*X37</f>
        <v>0</v>
      </c>
      <c r="Y38" s="33">
        <f>G37*Y37</f>
        <v>2347.0334819999998</v>
      </c>
      <c r="Z38" s="33">
        <f>H37*Z37</f>
        <v>0</v>
      </c>
      <c r="AA38" s="34">
        <f>G37*AA37</f>
        <v>7.3059408000000001</v>
      </c>
      <c r="AB38" s="72"/>
      <c r="AC38" s="72"/>
      <c r="AD38" s="72"/>
    </row>
    <row r="39" spans="1:30" ht="15.75" thickBot="1" x14ac:dyDescent="0.3">
      <c r="A39" s="2"/>
      <c r="B39" s="35" t="s">
        <v>0</v>
      </c>
      <c r="C39" s="36">
        <f>C35+C37</f>
        <v>795</v>
      </c>
      <c r="D39" s="37">
        <f>E39/C39</f>
        <v>1.5889433962264152</v>
      </c>
      <c r="E39" s="38">
        <f>E35+E37</f>
        <v>1263.21</v>
      </c>
      <c r="F39" s="37">
        <f>G39/E39</f>
        <v>5.8787158904695183</v>
      </c>
      <c r="G39" s="38">
        <f>G35+G37</f>
        <v>7426.0527000000002</v>
      </c>
      <c r="H39" s="50">
        <f>(I39/E39)*100</f>
        <v>54.785377728168719</v>
      </c>
      <c r="I39" s="38">
        <f>I35+I37</f>
        <v>692.05437000000006</v>
      </c>
      <c r="J39" s="38"/>
      <c r="K39" s="38">
        <f t="shared" ref="K39:AA39" si="6">K36+K38</f>
        <v>6062.1980442399999</v>
      </c>
      <c r="L39" s="38">
        <f t="shared" ref="L39:M39" si="7">L36+L38</f>
        <v>8.3007810600000003</v>
      </c>
      <c r="M39" s="38">
        <f t="shared" si="7"/>
        <v>45.825325320000005</v>
      </c>
      <c r="N39" s="38">
        <f t="shared" si="6"/>
        <v>24.525034949999998</v>
      </c>
      <c r="O39" s="38">
        <f t="shared" si="6"/>
        <v>0</v>
      </c>
      <c r="P39" s="38">
        <f t="shared" si="6"/>
        <v>0</v>
      </c>
      <c r="Q39" s="38">
        <f t="shared" si="6"/>
        <v>213.29299631999999</v>
      </c>
      <c r="R39" s="38">
        <f t="shared" si="6"/>
        <v>16.601562120000001</v>
      </c>
      <c r="S39" s="38">
        <f t="shared" si="6"/>
        <v>636.91770624000003</v>
      </c>
      <c r="T39" s="38">
        <f t="shared" si="6"/>
        <v>64.039259729999998</v>
      </c>
      <c r="U39" s="38">
        <f t="shared" si="6"/>
        <v>0</v>
      </c>
      <c r="V39" s="38">
        <f t="shared" si="6"/>
        <v>24.525034949999998</v>
      </c>
      <c r="W39" s="38">
        <f t="shared" si="6"/>
        <v>0</v>
      </c>
      <c r="X39" s="38">
        <f t="shared" si="6"/>
        <v>0</v>
      </c>
      <c r="Y39" s="38">
        <f t="shared" si="6"/>
        <v>4987.0591673099998</v>
      </c>
      <c r="Z39" s="38">
        <f t="shared" si="6"/>
        <v>0</v>
      </c>
      <c r="AA39" s="51">
        <f t="shared" si="6"/>
        <v>40.131756809999999</v>
      </c>
      <c r="AB39" s="72"/>
      <c r="AC39" s="72"/>
      <c r="AD39" s="72"/>
    </row>
    <row r="40" spans="1:30" ht="15.75" thickBot="1" x14ac:dyDescent="0.3">
      <c r="A40" s="3"/>
      <c r="B40" s="3"/>
      <c r="C40" s="3"/>
      <c r="D40" s="3"/>
      <c r="E40" s="3"/>
      <c r="F40" s="3"/>
      <c r="G40" s="3"/>
      <c r="H40" s="41"/>
      <c r="I40" s="42" t="s">
        <v>34</v>
      </c>
      <c r="J40" s="43"/>
      <c r="K40" s="44">
        <f>K39/G39</f>
        <v>0.8163419099139978</v>
      </c>
      <c r="L40" s="45">
        <f>L39/G39</f>
        <v>1.1177918330690004E-3</v>
      </c>
      <c r="M40" s="45">
        <f>M39/G39</f>
        <v>6.1708860913416361E-3</v>
      </c>
      <c r="N40" s="45">
        <f>N39/G39</f>
        <v>3.3025667795220466E-3</v>
      </c>
      <c r="O40" s="45">
        <f>O39/G39</f>
        <v>0</v>
      </c>
      <c r="P40" s="45">
        <f>P39/G39</f>
        <v>0</v>
      </c>
      <c r="Q40" s="45">
        <f>Q39/G39</f>
        <v>2.872225729289532E-2</v>
      </c>
      <c r="R40" s="45">
        <f>R39/G39</f>
        <v>2.2355836661380009E-3</v>
      </c>
      <c r="S40" s="45">
        <f>S39/G39</f>
        <v>8.5768002459772466E-2</v>
      </c>
      <c r="T40" s="45">
        <f>T39/G39</f>
        <v>8.6235934913308655E-3</v>
      </c>
      <c r="U40" s="45">
        <f>U39/G39</f>
        <v>0</v>
      </c>
      <c r="V40" s="45">
        <f>V39/G39</f>
        <v>3.3025667795220466E-3</v>
      </c>
      <c r="W40" s="45">
        <f>W39/G39</f>
        <v>0</v>
      </c>
      <c r="X40" s="45">
        <f>X39/G39</f>
        <v>0</v>
      </c>
      <c r="Y40" s="45">
        <f>Y39/G39</f>
        <v>0.67156258765979393</v>
      </c>
      <c r="Z40" s="45">
        <f>Z39/G39</f>
        <v>0</v>
      </c>
      <c r="AA40" s="46">
        <f>AA39/G39</f>
        <v>5.404184218891956E-3</v>
      </c>
      <c r="AB40" s="72"/>
      <c r="AC40" s="72"/>
      <c r="AD40" s="72"/>
    </row>
    <row r="41" spans="1:30" x14ac:dyDescent="0.25">
      <c r="A41" s="3"/>
      <c r="B41" s="3"/>
      <c r="C41" s="3"/>
      <c r="D41" s="3"/>
      <c r="E41" s="3"/>
      <c r="F41" s="3"/>
      <c r="G41" s="3"/>
      <c r="H41" s="10"/>
      <c r="I41" s="10"/>
      <c r="J41" s="10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spans="1:30" x14ac:dyDescent="0.25">
      <c r="A42" s="2"/>
      <c r="B42" s="3"/>
      <c r="C42" s="6" t="s">
        <v>0</v>
      </c>
      <c r="D42" s="7" t="s">
        <v>1</v>
      </c>
      <c r="E42" s="8" t="s">
        <v>2</v>
      </c>
      <c r="F42" s="7" t="s">
        <v>3</v>
      </c>
      <c r="G42" s="8" t="s">
        <v>0</v>
      </c>
      <c r="H42" s="3"/>
      <c r="I42" s="8" t="s">
        <v>2</v>
      </c>
      <c r="J42" s="9"/>
      <c r="K42" s="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30" ht="15.75" thickBot="1" x14ac:dyDescent="0.3">
      <c r="A43" s="2"/>
      <c r="B43" s="3"/>
      <c r="C43" s="11" t="s">
        <v>4</v>
      </c>
      <c r="D43" s="12" t="s">
        <v>5</v>
      </c>
      <c r="E43" s="13" t="s">
        <v>6</v>
      </c>
      <c r="F43" s="12" t="s">
        <v>7</v>
      </c>
      <c r="G43" s="13" t="s">
        <v>8</v>
      </c>
      <c r="H43" s="14" t="s">
        <v>9</v>
      </c>
      <c r="I43" s="13" t="s">
        <v>10</v>
      </c>
      <c r="J43" s="9"/>
      <c r="K43" s="10"/>
      <c r="L43" s="6" t="s">
        <v>11</v>
      </c>
      <c r="M43" s="6" t="s">
        <v>12</v>
      </c>
      <c r="N43" s="6" t="s">
        <v>13</v>
      </c>
      <c r="O43" s="6" t="s">
        <v>14</v>
      </c>
      <c r="P43" s="6" t="s">
        <v>15</v>
      </c>
      <c r="Q43" s="6" t="s">
        <v>16</v>
      </c>
      <c r="R43" s="6" t="s">
        <v>17</v>
      </c>
      <c r="S43" s="6" t="s">
        <v>18</v>
      </c>
      <c r="T43" s="6" t="s">
        <v>19</v>
      </c>
      <c r="U43" s="6" t="s">
        <v>20</v>
      </c>
      <c r="V43" s="6" t="s">
        <v>21</v>
      </c>
      <c r="W43" s="6" t="s">
        <v>22</v>
      </c>
      <c r="X43" s="6" t="s">
        <v>23</v>
      </c>
      <c r="Y43" s="6" t="s">
        <v>24</v>
      </c>
      <c r="Z43" s="6" t="s">
        <v>25</v>
      </c>
      <c r="AA43" s="6" t="s">
        <v>26</v>
      </c>
      <c r="AB43" s="69" t="s">
        <v>36</v>
      </c>
      <c r="AC43" s="72" t="s">
        <v>37</v>
      </c>
      <c r="AD43" s="72" t="s">
        <v>38</v>
      </c>
    </row>
    <row r="44" spans="1:30" ht="15.75" thickBot="1" x14ac:dyDescent="0.3">
      <c r="A44" s="54">
        <v>43574</v>
      </c>
      <c r="B44" s="16" t="s">
        <v>27</v>
      </c>
      <c r="C44" s="17">
        <v>111</v>
      </c>
      <c r="D44" s="18">
        <v>1.44</v>
      </c>
      <c r="E44" s="19">
        <f>C44*D44</f>
        <v>159.84</v>
      </c>
      <c r="F44" s="18">
        <v>4.78</v>
      </c>
      <c r="G44" s="19">
        <f>E44*F44</f>
        <v>764.03520000000003</v>
      </c>
      <c r="H44" s="29">
        <v>56.5</v>
      </c>
      <c r="I44" s="19">
        <f>(E44*H44)/100</f>
        <v>90.309600000000003</v>
      </c>
      <c r="J44" s="19" t="s">
        <v>28</v>
      </c>
      <c r="K44" s="17">
        <v>1.7181999999999999</v>
      </c>
      <c r="L44" s="17"/>
      <c r="M44" s="17"/>
      <c r="N44" s="17">
        <v>9.1000000000000004E-3</v>
      </c>
      <c r="O44" s="17"/>
      <c r="P44" s="17"/>
      <c r="Q44" s="17">
        <v>1.8200000000000001E-2</v>
      </c>
      <c r="R44" s="17"/>
      <c r="S44" s="17"/>
      <c r="T44" s="17">
        <v>2.7300000000000001E-2</v>
      </c>
      <c r="U44" s="17"/>
      <c r="V44" s="17"/>
      <c r="W44" s="17"/>
      <c r="X44" s="17"/>
      <c r="Y44" s="17">
        <v>1.6636</v>
      </c>
      <c r="Z44" s="17"/>
      <c r="AA44" s="20"/>
      <c r="AB44" s="72"/>
      <c r="AC44" s="72"/>
      <c r="AD44" s="72"/>
    </row>
    <row r="45" spans="1:30" ht="15.75" thickBot="1" x14ac:dyDescent="0.3">
      <c r="A45" s="47"/>
      <c r="B45" s="30"/>
      <c r="C45" s="31"/>
      <c r="D45" s="48"/>
      <c r="E45" s="33"/>
      <c r="F45" s="48"/>
      <c r="G45" s="33"/>
      <c r="H45" s="49"/>
      <c r="I45" s="33"/>
      <c r="J45" s="33" t="s">
        <v>29</v>
      </c>
      <c r="K45" s="33">
        <f>G44*K44</f>
        <v>1312.7652806400001</v>
      </c>
      <c r="L45" s="33">
        <f>G44*L44</f>
        <v>0</v>
      </c>
      <c r="M45" s="33">
        <f>G44*M44</f>
        <v>0</v>
      </c>
      <c r="N45" s="33">
        <f>G44*N44</f>
        <v>6.952720320000001</v>
      </c>
      <c r="O45" s="33">
        <f>G44*O44</f>
        <v>0</v>
      </c>
      <c r="P45" s="33">
        <f>G44*P44</f>
        <v>0</v>
      </c>
      <c r="Q45" s="33">
        <f>G44*Q44</f>
        <v>13.905440640000002</v>
      </c>
      <c r="R45" s="33">
        <f>G44*R44</f>
        <v>0</v>
      </c>
      <c r="S45" s="33">
        <f>G44*S44</f>
        <v>0</v>
      </c>
      <c r="T45" s="33">
        <f>G44*T44</f>
        <v>20.858160960000003</v>
      </c>
      <c r="U45" s="33">
        <f>G44*U44</f>
        <v>0</v>
      </c>
      <c r="V45" s="33">
        <f>G44*V44</f>
        <v>0</v>
      </c>
      <c r="W45" s="33">
        <f>G44*W44</f>
        <v>0</v>
      </c>
      <c r="X45" s="33">
        <f>G44*X44</f>
        <v>0</v>
      </c>
      <c r="Y45" s="33">
        <f>G44*Y44</f>
        <v>1271.04895872</v>
      </c>
      <c r="Z45" s="33">
        <f>G44*Z44</f>
        <v>0</v>
      </c>
      <c r="AA45" s="34">
        <f>G44*AA44</f>
        <v>0</v>
      </c>
      <c r="AB45" s="77"/>
      <c r="AC45" s="78"/>
      <c r="AD45" s="78"/>
    </row>
    <row r="46" spans="1:30" x14ac:dyDescent="0.25">
      <c r="A46" s="2"/>
      <c r="B46" s="16" t="s">
        <v>30</v>
      </c>
      <c r="C46" s="17">
        <v>23</v>
      </c>
      <c r="D46" s="18">
        <v>1.75</v>
      </c>
      <c r="E46" s="19">
        <f>C46*D46</f>
        <v>40.25</v>
      </c>
      <c r="F46" s="18">
        <v>4.54</v>
      </c>
      <c r="G46" s="19">
        <f>E46*F46</f>
        <v>182.73500000000001</v>
      </c>
      <c r="H46" s="29">
        <v>28.6</v>
      </c>
      <c r="I46" s="19">
        <f>(E46*H46)/100</f>
        <v>11.511500000000002</v>
      </c>
      <c r="J46" s="19" t="s">
        <v>28</v>
      </c>
      <c r="K46" s="17">
        <v>0.48820000000000002</v>
      </c>
      <c r="L46" s="17"/>
      <c r="M46" s="17"/>
      <c r="N46" s="17"/>
      <c r="O46" s="17"/>
      <c r="P46" s="17"/>
      <c r="Q46" s="17"/>
      <c r="R46" s="17"/>
      <c r="S46" s="17"/>
      <c r="T46" s="17">
        <v>4.7199999999999999E-2</v>
      </c>
      <c r="U46" s="17"/>
      <c r="V46" s="17"/>
      <c r="W46" s="17"/>
      <c r="X46" s="17"/>
      <c r="Y46" s="17">
        <v>0.44090000000000001</v>
      </c>
      <c r="Z46" s="17"/>
      <c r="AA46" s="20"/>
      <c r="AB46" s="72"/>
      <c r="AC46" s="72"/>
      <c r="AD46" s="72"/>
    </row>
    <row r="47" spans="1:30" ht="15.75" thickBot="1" x14ac:dyDescent="0.3">
      <c r="A47" s="2"/>
      <c r="B47" s="30"/>
      <c r="C47" s="31"/>
      <c r="D47" s="32"/>
      <c r="E47" s="33"/>
      <c r="F47" s="32"/>
      <c r="G47" s="33"/>
      <c r="H47" s="31"/>
      <c r="I47" s="33"/>
      <c r="J47" s="33" t="s">
        <v>29</v>
      </c>
      <c r="K47" s="33">
        <f>G46*K46</f>
        <v>89.211227000000008</v>
      </c>
      <c r="L47" s="33">
        <f>G46*L46</f>
        <v>0</v>
      </c>
      <c r="M47" s="33">
        <f>G46*M46</f>
        <v>0</v>
      </c>
      <c r="N47" s="33">
        <f>G46*N46</f>
        <v>0</v>
      </c>
      <c r="O47" s="33">
        <f>G46*O46</f>
        <v>0</v>
      </c>
      <c r="P47" s="33"/>
      <c r="Q47" s="33">
        <f>G46*Q46</f>
        <v>0</v>
      </c>
      <c r="R47" s="33">
        <f>G46*R46</f>
        <v>0</v>
      </c>
      <c r="S47" s="33">
        <f>G46*S46</f>
        <v>0</v>
      </c>
      <c r="T47" s="33">
        <f>G46*T46</f>
        <v>8.6250920000000004</v>
      </c>
      <c r="U47" s="33">
        <f>G46*U46</f>
        <v>0</v>
      </c>
      <c r="V47" s="33">
        <f>G46*V46</f>
        <v>0</v>
      </c>
      <c r="W47" s="33">
        <f>G46*W46</f>
        <v>0</v>
      </c>
      <c r="X47" s="33">
        <f>G46*X46</f>
        <v>0</v>
      </c>
      <c r="Y47" s="33">
        <f>G46*Y46</f>
        <v>80.567861500000006</v>
      </c>
      <c r="Z47" s="33">
        <f>H46*Z46</f>
        <v>0</v>
      </c>
      <c r="AA47" s="34">
        <f>G46*AA46</f>
        <v>0</v>
      </c>
      <c r="AB47" s="72"/>
      <c r="AC47" s="72"/>
      <c r="AD47" s="72"/>
    </row>
    <row r="48" spans="1:30" ht="15.75" thickBot="1" x14ac:dyDescent="0.3">
      <c r="A48" s="2"/>
      <c r="B48" s="35" t="s">
        <v>0</v>
      </c>
      <c r="C48" s="36">
        <f>C44+C46</f>
        <v>134</v>
      </c>
      <c r="D48" s="37">
        <f>E48/C48</f>
        <v>1.4932089552238805</v>
      </c>
      <c r="E48" s="38">
        <f>E44+E46</f>
        <v>200.09</v>
      </c>
      <c r="F48" s="37">
        <f>G48/E48</f>
        <v>4.7317217252236494</v>
      </c>
      <c r="G48" s="38">
        <f>G44+G46</f>
        <v>946.77020000000005</v>
      </c>
      <c r="H48" s="50">
        <f>(I48/E48)*100</f>
        <v>50.887650557249245</v>
      </c>
      <c r="I48" s="38">
        <f>I44+I46</f>
        <v>101.8211</v>
      </c>
      <c r="J48" s="38"/>
      <c r="K48" s="38">
        <f t="shared" ref="K48:L48" si="8">K45+K47</f>
        <v>1401.9765076400001</v>
      </c>
      <c r="L48" s="52">
        <f t="shared" si="8"/>
        <v>0</v>
      </c>
      <c r="M48" s="38"/>
      <c r="N48" s="38">
        <f t="shared" ref="N48" si="9">N45+N47</f>
        <v>6.952720320000001</v>
      </c>
      <c r="O48" s="38">
        <f t="shared" ref="O48:AA48" si="10">O45+O47</f>
        <v>0</v>
      </c>
      <c r="P48" s="38">
        <f t="shared" si="10"/>
        <v>0</v>
      </c>
      <c r="Q48" s="38">
        <f t="shared" si="10"/>
        <v>13.905440640000002</v>
      </c>
      <c r="R48" s="38">
        <f t="shared" si="10"/>
        <v>0</v>
      </c>
      <c r="S48" s="38">
        <f t="shared" si="10"/>
        <v>0</v>
      </c>
      <c r="T48" s="38">
        <v>30</v>
      </c>
      <c r="U48" s="38">
        <f t="shared" si="10"/>
        <v>0</v>
      </c>
      <c r="V48" s="38">
        <f t="shared" si="10"/>
        <v>0</v>
      </c>
      <c r="W48" s="38">
        <f t="shared" si="10"/>
        <v>0</v>
      </c>
      <c r="X48" s="38">
        <f t="shared" si="10"/>
        <v>0</v>
      </c>
      <c r="Y48" s="38">
        <f t="shared" si="10"/>
        <v>1351.6168202199999</v>
      </c>
      <c r="Z48" s="38">
        <f t="shared" si="10"/>
        <v>0</v>
      </c>
      <c r="AA48" s="51">
        <f t="shared" si="10"/>
        <v>0</v>
      </c>
      <c r="AB48" s="72"/>
      <c r="AC48" s="72"/>
      <c r="AD48" s="72"/>
    </row>
    <row r="49" spans="1:30" ht="15.75" thickBot="1" x14ac:dyDescent="0.3">
      <c r="A49" s="3"/>
      <c r="B49" s="3"/>
      <c r="C49" s="3"/>
      <c r="D49" s="3"/>
      <c r="E49" s="3"/>
      <c r="F49" s="3"/>
      <c r="G49" s="3"/>
      <c r="H49" s="41"/>
      <c r="I49" s="42" t="s">
        <v>34</v>
      </c>
      <c r="J49" s="43"/>
      <c r="K49" s="44">
        <f>K48/G48</f>
        <v>1.4807991502478639</v>
      </c>
      <c r="L49" s="45">
        <f>L48/G48</f>
        <v>0</v>
      </c>
      <c r="M49" s="45">
        <f>M48/G48</f>
        <v>0</v>
      </c>
      <c r="N49" s="45">
        <f>N48/G48</f>
        <v>7.3436197294760655E-3</v>
      </c>
      <c r="O49" s="45">
        <f>O48/G48</f>
        <v>0</v>
      </c>
      <c r="P49" s="45">
        <f>P48/G48</f>
        <v>0</v>
      </c>
      <c r="Q49" s="45">
        <f>Q48/G48</f>
        <v>1.4687239458952131E-2</v>
      </c>
      <c r="R49" s="45">
        <f>R48/G48</f>
        <v>0</v>
      </c>
      <c r="S49" s="45">
        <f>S48/G48</f>
        <v>0</v>
      </c>
      <c r="T49" s="45">
        <f>T48/G48</f>
        <v>3.1686675393881217E-2</v>
      </c>
      <c r="U49" s="45">
        <f>U48/G48</f>
        <v>0</v>
      </c>
      <c r="V49" s="45">
        <f>V48/G48</f>
        <v>0</v>
      </c>
      <c r="W49" s="45">
        <f>W48/G48</f>
        <v>0</v>
      </c>
      <c r="X49" s="45">
        <f>X48/G48</f>
        <v>0</v>
      </c>
      <c r="Y49" s="45">
        <f>Y48/G48</f>
        <v>1.4276081146407014</v>
      </c>
      <c r="Z49" s="45">
        <f>Z48/G48</f>
        <v>0</v>
      </c>
      <c r="AA49" s="46">
        <f>AA48/G48</f>
        <v>0</v>
      </c>
      <c r="AB49" s="72"/>
      <c r="AC49" s="72"/>
      <c r="AD49" s="72"/>
    </row>
    <row r="50" spans="1:30" x14ac:dyDescent="0.25">
      <c r="A50" s="3"/>
      <c r="B50" s="3"/>
      <c r="C50" s="3"/>
      <c r="D50" s="3"/>
      <c r="E50" s="3"/>
      <c r="F50" s="3"/>
      <c r="G50" s="3"/>
      <c r="H50" s="10"/>
      <c r="I50" s="10"/>
      <c r="J50" s="10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2" spans="1:30" x14ac:dyDescent="0.25">
      <c r="A52" s="2"/>
      <c r="B52" s="3"/>
      <c r="C52" s="6" t="s">
        <v>0</v>
      </c>
      <c r="D52" s="7" t="s">
        <v>1</v>
      </c>
      <c r="E52" s="8" t="s">
        <v>2</v>
      </c>
      <c r="F52" s="7" t="s">
        <v>3</v>
      </c>
      <c r="G52" s="8" t="s">
        <v>0</v>
      </c>
      <c r="H52" s="3"/>
      <c r="I52" s="8" t="s">
        <v>2</v>
      </c>
      <c r="J52" s="9"/>
      <c r="K52" s="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30" ht="15.75" thickBot="1" x14ac:dyDescent="0.3">
      <c r="A53" s="2"/>
      <c r="B53" s="3"/>
      <c r="C53" s="11" t="s">
        <v>4</v>
      </c>
      <c r="D53" s="12" t="s">
        <v>5</v>
      </c>
      <c r="E53" s="13" t="s">
        <v>6</v>
      </c>
      <c r="F53" s="12" t="s">
        <v>7</v>
      </c>
      <c r="G53" s="13" t="s">
        <v>8</v>
      </c>
      <c r="H53" s="14" t="s">
        <v>9</v>
      </c>
      <c r="I53" s="13" t="s">
        <v>10</v>
      </c>
      <c r="J53" s="9"/>
      <c r="K53" s="10"/>
      <c r="L53" s="6" t="s">
        <v>11</v>
      </c>
      <c r="M53" s="6" t="s">
        <v>12</v>
      </c>
      <c r="N53" s="6" t="s">
        <v>13</v>
      </c>
      <c r="O53" s="6" t="s">
        <v>14</v>
      </c>
      <c r="P53" s="6" t="s">
        <v>15</v>
      </c>
      <c r="Q53" s="6" t="s">
        <v>16</v>
      </c>
      <c r="R53" s="6" t="s">
        <v>17</v>
      </c>
      <c r="S53" s="6" t="s">
        <v>18</v>
      </c>
      <c r="T53" s="6" t="s">
        <v>19</v>
      </c>
      <c r="U53" s="6" t="s">
        <v>20</v>
      </c>
      <c r="V53" s="6" t="s">
        <v>21</v>
      </c>
      <c r="W53" s="6" t="s">
        <v>22</v>
      </c>
      <c r="X53" s="6" t="s">
        <v>23</v>
      </c>
      <c r="Y53" s="6" t="s">
        <v>24</v>
      </c>
      <c r="Z53" s="6" t="s">
        <v>25</v>
      </c>
      <c r="AA53" s="6" t="s">
        <v>26</v>
      </c>
      <c r="AB53" s="69" t="s">
        <v>36</v>
      </c>
      <c r="AC53" s="72" t="s">
        <v>37</v>
      </c>
      <c r="AD53" s="72" t="s">
        <v>38</v>
      </c>
    </row>
    <row r="54" spans="1:30" s="28" customFormat="1" ht="15.75" thickBot="1" x14ac:dyDescent="0.3">
      <c r="A54" s="84" t="s">
        <v>0</v>
      </c>
      <c r="B54" s="85" t="s">
        <v>27</v>
      </c>
      <c r="C54" s="86">
        <f>SUM(C6+C16+C26+C35+C44)</f>
        <v>1516</v>
      </c>
      <c r="D54" s="62">
        <f>E54/C54</f>
        <v>1.5323218997361479</v>
      </c>
      <c r="E54" s="56">
        <v>2323</v>
      </c>
      <c r="F54" s="62">
        <f>G54/E54</f>
        <v>4.8862262160998711</v>
      </c>
      <c r="G54" s="56">
        <f>SUM(G6+G16+G26+G35+G44)</f>
        <v>11350.703500000001</v>
      </c>
      <c r="H54" s="87">
        <f>(I54/E54)*100</f>
        <v>40.57133749461903</v>
      </c>
      <c r="I54" s="56">
        <f>SUM(I6+I16+I26+I35+I44)</f>
        <v>942.47217000000012</v>
      </c>
      <c r="J54" s="56" t="s">
        <v>28</v>
      </c>
      <c r="K54" s="57">
        <f>K55/G54</f>
        <v>0.58274642589686176</v>
      </c>
      <c r="L54" s="57">
        <f>L55/G54</f>
        <v>7.3130102112173041E-4</v>
      </c>
      <c r="M54" s="57">
        <f>M55/G54</f>
        <v>8.0066827329248781E-3</v>
      </c>
      <c r="N54" s="57">
        <f>N55/G54</f>
        <v>1.1893535938102866E-2</v>
      </c>
      <c r="O54" s="57">
        <f>O55/G54</f>
        <v>0</v>
      </c>
      <c r="P54" s="57">
        <f>P55/G54</f>
        <v>0</v>
      </c>
      <c r="Q54" s="57">
        <f>Q55/G54</f>
        <v>2.1983402984669623E-2</v>
      </c>
      <c r="R54" s="57">
        <f>R55/G54</f>
        <v>4.2888783695213253E-3</v>
      </c>
      <c r="S54" s="57">
        <f>S55/G54</f>
        <v>6.8795428399658229E-2</v>
      </c>
      <c r="T54" s="57">
        <f>T55/G54</f>
        <v>9.0184510316915593E-3</v>
      </c>
      <c r="U54" s="57">
        <f>U55/G54</f>
        <v>0</v>
      </c>
      <c r="V54" s="57">
        <f>V55/G54</f>
        <v>2.1606621078596577E-3</v>
      </c>
      <c r="W54" s="57">
        <f>W55/G54</f>
        <v>0</v>
      </c>
      <c r="X54" s="57">
        <f>X55/G54</f>
        <v>0</v>
      </c>
      <c r="Y54" s="57">
        <f>Y55/G54</f>
        <v>0.44984410605298597</v>
      </c>
      <c r="Z54" s="57">
        <f>Z55/G54</f>
        <v>0</v>
      </c>
      <c r="AA54" s="57">
        <f>AA55/G54</f>
        <v>3.7834911651070781E-3</v>
      </c>
      <c r="AB54" s="57">
        <f>AB55/G54</f>
        <v>4.6596019356861889E-4</v>
      </c>
      <c r="AC54" s="57">
        <f>AC55/G54</f>
        <v>8.9152803612569027E-4</v>
      </c>
      <c r="AD54" s="57">
        <f>AD55/G54</f>
        <v>8.9152803612569027E-4</v>
      </c>
    </row>
    <row r="55" spans="1:30" s="28" customFormat="1" ht="15.75" thickBot="1" x14ac:dyDescent="0.3">
      <c r="A55" s="21"/>
      <c r="B55" s="22"/>
      <c r="C55" s="23"/>
      <c r="D55" s="24"/>
      <c r="E55" s="25"/>
      <c r="F55" s="24"/>
      <c r="G55" s="25"/>
      <c r="H55" s="26"/>
      <c r="I55" s="25"/>
      <c r="J55" s="25" t="s">
        <v>29</v>
      </c>
      <c r="K55" s="56">
        <f>SUM(K7+K17+K27+K36+K45)</f>
        <v>6614.5818960400002</v>
      </c>
      <c r="L55" s="56">
        <f t="shared" ref="L55:AD55" si="11">SUM(L7+L17+L27+L36+L45)</f>
        <v>8.3007810600000003</v>
      </c>
      <c r="M55" s="56">
        <f>SUM(M7+M17+M27+M36+M45)</f>
        <v>90.881481719999996</v>
      </c>
      <c r="N55" s="56">
        <v>135</v>
      </c>
      <c r="O55" s="56">
        <f t="shared" si="11"/>
        <v>0</v>
      </c>
      <c r="P55" s="56">
        <f t="shared" si="11"/>
        <v>0</v>
      </c>
      <c r="Q55" s="56">
        <f t="shared" si="11"/>
        <v>249.52708919999998</v>
      </c>
      <c r="R55" s="56">
        <f t="shared" si="11"/>
        <v>48.681786720000005</v>
      </c>
      <c r="S55" s="56">
        <f t="shared" si="11"/>
        <v>780.8765099200001</v>
      </c>
      <c r="T55" s="56">
        <f t="shared" si="11"/>
        <v>102.36576369000001</v>
      </c>
      <c r="U55" s="56">
        <f t="shared" si="11"/>
        <v>0</v>
      </c>
      <c r="V55" s="56">
        <f t="shared" si="11"/>
        <v>24.525034949999998</v>
      </c>
      <c r="W55" s="56">
        <f t="shared" si="11"/>
        <v>0</v>
      </c>
      <c r="X55" s="56">
        <f t="shared" si="11"/>
        <v>0</v>
      </c>
      <c r="Y55" s="56">
        <f t="shared" si="11"/>
        <v>5106.0470690299999</v>
      </c>
      <c r="Z55" s="56">
        <f t="shared" si="11"/>
        <v>0</v>
      </c>
      <c r="AA55" s="56">
        <f t="shared" si="11"/>
        <v>42.945286409999994</v>
      </c>
      <c r="AB55" s="56">
        <f>SUM(AB7+AB17+AB27+AB36+AB45)</f>
        <v>5.2889760000000008</v>
      </c>
      <c r="AC55" s="56">
        <f t="shared" si="11"/>
        <v>10.119470400000001</v>
      </c>
      <c r="AD55" s="56">
        <f t="shared" si="11"/>
        <v>10.119470400000001</v>
      </c>
    </row>
    <row r="56" spans="1:30" s="28" customFormat="1" ht="15.75" thickBot="1" x14ac:dyDescent="0.3">
      <c r="A56" s="58"/>
      <c r="B56" s="85" t="s">
        <v>30</v>
      </c>
      <c r="C56" s="86">
        <f>SUM(C8+C18+C28+C37+C46)</f>
        <v>1974</v>
      </c>
      <c r="D56" s="62">
        <f>E56/C56</f>
        <v>1.7520010131712258</v>
      </c>
      <c r="E56" s="56">
        <f>SUM(E8+E18+E28+E37+E46)</f>
        <v>3458.45</v>
      </c>
      <c r="F56" s="62">
        <f>G56/E56</f>
        <v>5.600326446818662</v>
      </c>
      <c r="G56" s="56">
        <f>SUM(G8+G18+G28+G37+G46)</f>
        <v>19368.449000000001</v>
      </c>
      <c r="H56" s="87">
        <f>(I56/E56)*100</f>
        <v>41.984125836718761</v>
      </c>
      <c r="I56" s="56">
        <v>1452</v>
      </c>
      <c r="J56" s="56" t="s">
        <v>28</v>
      </c>
      <c r="K56" s="57">
        <f>K57/G56</f>
        <v>0.39218501966368086</v>
      </c>
      <c r="L56" s="57">
        <f>L57/G56</f>
        <v>2.5127406329747931E-3</v>
      </c>
      <c r="M56" s="57">
        <f>M57/G56</f>
        <v>1.8018995738894737E-2</v>
      </c>
      <c r="N56" s="57">
        <f>N57/G56</f>
        <v>1.1095918771812858E-2</v>
      </c>
      <c r="O56" s="57">
        <f>O57/G56</f>
        <v>0</v>
      </c>
      <c r="P56" s="57">
        <f>P57/G56</f>
        <v>0</v>
      </c>
      <c r="Q56" s="57">
        <f>Q57/G56</f>
        <v>1.2711774546325315E-2</v>
      </c>
      <c r="R56" s="57">
        <f>R57/G56</f>
        <v>6.1939400516788923E-3</v>
      </c>
      <c r="S56" s="57">
        <f>S57/G56</f>
        <v>5.18130462754142E-2</v>
      </c>
      <c r="T56" s="57">
        <f>T57/G56</f>
        <v>6.4021646751373845E-3</v>
      </c>
      <c r="U56" s="57">
        <f>U57/G56</f>
        <v>0</v>
      </c>
      <c r="V56" s="57">
        <f>V57/G56</f>
        <v>3.7690163006857181E-3</v>
      </c>
      <c r="W56" s="57">
        <f>W57/G56</f>
        <v>0</v>
      </c>
      <c r="X56" s="57">
        <f>X57/G56</f>
        <v>0</v>
      </c>
      <c r="Y56" s="57">
        <f>Y57/G56</f>
        <v>0.27606606315146859</v>
      </c>
      <c r="Z56" s="57">
        <f>Z57/G56</f>
        <v>1.0183133631402289E-3</v>
      </c>
      <c r="AA56" s="57">
        <f>AA57/G56</f>
        <v>2.5471403931207914E-3</v>
      </c>
      <c r="AB56" s="57">
        <f>AB57/G56</f>
        <v>0</v>
      </c>
      <c r="AC56" s="57">
        <f>AC57/G56</f>
        <v>0</v>
      </c>
      <c r="AD56" s="57">
        <f>AD57/G56</f>
        <v>0</v>
      </c>
    </row>
    <row r="57" spans="1:30" s="28" customFormat="1" ht="15.75" thickBot="1" x14ac:dyDescent="0.3">
      <c r="A57" s="58"/>
      <c r="B57" s="22"/>
      <c r="C57" s="23"/>
      <c r="D57" s="59"/>
      <c r="E57" s="25"/>
      <c r="F57" s="59"/>
      <c r="G57" s="25"/>
      <c r="H57" s="23"/>
      <c r="I57" s="25"/>
      <c r="J57" s="25" t="s">
        <v>29</v>
      </c>
      <c r="K57" s="56">
        <f>SUM(K9+K19+K29+K38+K47)</f>
        <v>7596.0155519199998</v>
      </c>
      <c r="L57" s="56">
        <f t="shared" ref="L57:AD57" si="12">SUM(L9+L19+L29+L38+L47)</f>
        <v>48.6678888</v>
      </c>
      <c r="M57" s="56">
        <v>349</v>
      </c>
      <c r="N57" s="56">
        <f t="shared" si="12"/>
        <v>214.91073684</v>
      </c>
      <c r="O57" s="56">
        <f t="shared" si="12"/>
        <v>0</v>
      </c>
      <c r="P57" s="56">
        <f t="shared" si="12"/>
        <v>0</v>
      </c>
      <c r="Q57" s="56">
        <f t="shared" si="12"/>
        <v>246.207357</v>
      </c>
      <c r="R57" s="56">
        <f t="shared" si="12"/>
        <v>119.967012</v>
      </c>
      <c r="S57" s="56">
        <f t="shared" si="12"/>
        <v>1003.53834432</v>
      </c>
      <c r="T57" s="56">
        <v>124</v>
      </c>
      <c r="U57" s="56">
        <f t="shared" si="12"/>
        <v>0</v>
      </c>
      <c r="V57" s="56">
        <v>73</v>
      </c>
      <c r="W57" s="56">
        <f t="shared" si="12"/>
        <v>0</v>
      </c>
      <c r="X57" s="56">
        <f t="shared" si="12"/>
        <v>0</v>
      </c>
      <c r="Y57" s="56">
        <f t="shared" si="12"/>
        <v>5346.9714647799992</v>
      </c>
      <c r="Z57" s="56">
        <f t="shared" si="12"/>
        <v>19.723150440000005</v>
      </c>
      <c r="AA57" s="56">
        <f t="shared" si="12"/>
        <v>49.334158799999997</v>
      </c>
      <c r="AB57" s="56">
        <f t="shared" si="12"/>
        <v>0</v>
      </c>
      <c r="AC57" s="56">
        <f t="shared" si="12"/>
        <v>0</v>
      </c>
      <c r="AD57" s="56">
        <f t="shared" si="12"/>
        <v>0</v>
      </c>
    </row>
    <row r="58" spans="1:30" s="28" customFormat="1" ht="15.75" thickBot="1" x14ac:dyDescent="0.3">
      <c r="A58" s="58"/>
      <c r="B58" s="60" t="s">
        <v>0</v>
      </c>
      <c r="C58" s="61">
        <f>C54+C56</f>
        <v>3490</v>
      </c>
      <c r="D58" s="62">
        <f>E58/C58</f>
        <v>1.6565759312320916</v>
      </c>
      <c r="E58" s="52">
        <f>E54+E56</f>
        <v>5781.45</v>
      </c>
      <c r="F58" s="62">
        <f>G58/E58</f>
        <v>5.3133993202397329</v>
      </c>
      <c r="G58" s="52">
        <f>G54+G56</f>
        <v>30719.152500000004</v>
      </c>
      <c r="H58" s="63">
        <f>(I58/E58)*100</f>
        <v>41.416464208805756</v>
      </c>
      <c r="I58" s="52">
        <f>I54+I56</f>
        <v>2394.47217</v>
      </c>
      <c r="J58" s="52"/>
      <c r="K58" s="52">
        <f t="shared" ref="K58:AD58" si="13">K55+K57</f>
        <v>14210.597447960001</v>
      </c>
      <c r="L58" s="52">
        <f t="shared" si="13"/>
        <v>56.968669859999999</v>
      </c>
      <c r="M58" s="52">
        <f t="shared" si="13"/>
        <v>439.88148172000001</v>
      </c>
      <c r="N58" s="52">
        <f t="shared" si="13"/>
        <v>349.91073684000003</v>
      </c>
      <c r="O58" s="52">
        <f t="shared" si="13"/>
        <v>0</v>
      </c>
      <c r="P58" s="52">
        <f t="shared" si="13"/>
        <v>0</v>
      </c>
      <c r="Q58" s="52">
        <f t="shared" si="13"/>
        <v>495.73444619999998</v>
      </c>
      <c r="R58" s="52">
        <f t="shared" si="13"/>
        <v>168.64879872</v>
      </c>
      <c r="S58" s="52">
        <v>1785</v>
      </c>
      <c r="T58" s="52">
        <f t="shared" si="13"/>
        <v>226.36576368999999</v>
      </c>
      <c r="U58" s="52">
        <f t="shared" si="13"/>
        <v>0</v>
      </c>
      <c r="V58" s="52">
        <f t="shared" si="13"/>
        <v>97.525034949999991</v>
      </c>
      <c r="W58" s="52">
        <f t="shared" si="13"/>
        <v>0</v>
      </c>
      <c r="X58" s="52">
        <f t="shared" si="13"/>
        <v>0</v>
      </c>
      <c r="Y58" s="52">
        <f t="shared" si="13"/>
        <v>10453.018533809998</v>
      </c>
      <c r="Z58" s="52">
        <f t="shared" si="13"/>
        <v>19.723150440000005</v>
      </c>
      <c r="AA58" s="52">
        <f t="shared" si="13"/>
        <v>92.279445209999992</v>
      </c>
      <c r="AB58" s="52">
        <f t="shared" si="13"/>
        <v>5.2889760000000008</v>
      </c>
      <c r="AC58" s="52">
        <f t="shared" si="13"/>
        <v>10.119470400000001</v>
      </c>
      <c r="AD58" s="52">
        <f t="shared" si="13"/>
        <v>10.119470400000001</v>
      </c>
    </row>
    <row r="59" spans="1:30" ht="15.75" thickBot="1" x14ac:dyDescent="0.3">
      <c r="A59" s="3"/>
      <c r="B59" s="3"/>
      <c r="C59" s="3"/>
      <c r="D59" s="3"/>
      <c r="E59" s="3"/>
      <c r="F59" s="3"/>
      <c r="G59" s="3"/>
      <c r="H59" s="41"/>
      <c r="I59" s="42" t="s">
        <v>35</v>
      </c>
      <c r="J59" s="43"/>
      <c r="K59" s="44">
        <f>K58/G58</f>
        <v>0.46259731442656171</v>
      </c>
      <c r="L59" s="45">
        <f>L58/G58</f>
        <v>1.8545000504164297E-3</v>
      </c>
      <c r="M59" s="45">
        <f>M58/G58</f>
        <v>1.4319453693261881E-2</v>
      </c>
      <c r="N59" s="45">
        <f>N58/G58</f>
        <v>1.1390637708511E-2</v>
      </c>
      <c r="O59" s="45">
        <f>O58/G58</f>
        <v>0</v>
      </c>
      <c r="P59" s="45">
        <f>P58/G58</f>
        <v>0</v>
      </c>
      <c r="Q59" s="45">
        <f>Q58/G58</f>
        <v>1.6137634207193701E-2</v>
      </c>
      <c r="R59" s="45">
        <f>R58/G58</f>
        <v>5.4900212081046172E-3</v>
      </c>
      <c r="S59" s="45">
        <f>S58/G58</f>
        <v>5.8107071801541392E-2</v>
      </c>
      <c r="T59" s="45">
        <f>T58/G58</f>
        <v>7.3688804953196537E-3</v>
      </c>
      <c r="U59" s="45">
        <f>U58/G58</f>
        <v>0</v>
      </c>
      <c r="V59" s="45">
        <f>V58/G58</f>
        <v>3.1747306489005507E-3</v>
      </c>
      <c r="W59" s="45">
        <f>W58/G58</f>
        <v>0</v>
      </c>
      <c r="X59" s="45">
        <f>X58/G58</f>
        <v>0</v>
      </c>
      <c r="Y59" s="45">
        <f>Y58/G58</f>
        <v>0.34027691791985465</v>
      </c>
      <c r="Z59" s="45">
        <f>Z58/G58</f>
        <v>6.420473494508028E-4</v>
      </c>
      <c r="AA59" s="46">
        <f>AA58/G58</f>
        <v>3.0039710636548317E-3</v>
      </c>
      <c r="AB59" s="46">
        <f>AB58/G58</f>
        <v>1.721719373605766E-4</v>
      </c>
      <c r="AC59" s="46">
        <f>AC58/G58</f>
        <v>3.294189317234582E-4</v>
      </c>
      <c r="AD59" s="46">
        <f>AD58/G58</f>
        <v>3.294189317234582E-4</v>
      </c>
    </row>
  </sheetData>
  <pageMargins left="0.7" right="0.7" top="0.75" bottom="0.75" header="0.3" footer="0.3"/>
  <pageSetup paperSize="5" scale="56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765D-C8E4-4531-B219-40918D7CCA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SHALLOW</vt:lpstr>
      <vt:lpstr>COOL</vt:lpstr>
      <vt:lpstr>TRIBAL</vt:lpstr>
      <vt:lpstr>&lt;60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2019-04-09T12:55:41Z</cp:lastPrinted>
  <dcterms:created xsi:type="dcterms:W3CDTF">2019-02-01T18:58:59Z</dcterms:created>
  <dcterms:modified xsi:type="dcterms:W3CDTF">2019-06-24T11:45:44Z</dcterms:modified>
</cp:coreProperties>
</file>