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kec\Documents\ICE CREEL\2019 ICE CREEL\2019 SAXON ICE CREEL\"/>
    </mc:Choice>
  </mc:AlternateContent>
  <xr:revisionPtr revIDLastSave="0" documentId="8_{1D84EC54-BA74-442D-AD7E-1E1CBE89E10B}" xr6:coauthVersionLast="36" xr6:coauthVersionMax="36" xr10:uidLastSave="{00000000-0000-0000-0000-000000000000}"/>
  <bookViews>
    <workbookView xWindow="0" yWindow="0" windowWidth="21600" windowHeight="9525" xr2:uid="{A46E5B0D-ED39-43A1-8B11-85CCCA92C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1" l="1"/>
  <c r="V30" i="1"/>
  <c r="U30" i="1"/>
  <c r="T30" i="1"/>
  <c r="S30" i="1"/>
  <c r="R30" i="1"/>
  <c r="Q30" i="1"/>
  <c r="P30" i="1"/>
  <c r="O30" i="1"/>
  <c r="N30" i="1"/>
  <c r="M30" i="1"/>
  <c r="K30" i="1"/>
  <c r="V28" i="1"/>
  <c r="U28" i="1"/>
  <c r="T28" i="1"/>
  <c r="S28" i="1"/>
  <c r="R28" i="1"/>
  <c r="Q28" i="1"/>
  <c r="P28" i="1"/>
  <c r="O28" i="1"/>
  <c r="N28" i="1"/>
  <c r="M28" i="1"/>
  <c r="K28" i="1"/>
  <c r="L30" i="1"/>
  <c r="L28" i="1"/>
  <c r="U31" i="1" l="1"/>
  <c r="S31" i="1"/>
  <c r="R31" i="1"/>
  <c r="Q31" i="1"/>
  <c r="P31" i="1"/>
  <c r="O31" i="1"/>
  <c r="M31" i="1"/>
  <c r="L31" i="1"/>
  <c r="K31" i="1"/>
  <c r="V29" i="1"/>
  <c r="U29" i="1"/>
  <c r="S29" i="1"/>
  <c r="R29" i="1"/>
  <c r="Q29" i="1"/>
  <c r="P29" i="1"/>
  <c r="O29" i="1"/>
  <c r="M29" i="1"/>
  <c r="L29" i="1"/>
  <c r="K29" i="1"/>
  <c r="H30" i="1"/>
  <c r="H28" i="1"/>
  <c r="F30" i="1"/>
  <c r="F28" i="1"/>
  <c r="R20" i="1"/>
  <c r="D28" i="1"/>
  <c r="C30" i="1"/>
  <c r="I28" i="1"/>
  <c r="G28" i="1"/>
  <c r="E28" i="1"/>
  <c r="C28" i="1" l="1"/>
  <c r="Q17" i="1"/>
  <c r="C32" i="1" l="1"/>
  <c r="C20" i="1" l="1"/>
  <c r="E18" i="1"/>
  <c r="E16" i="1"/>
  <c r="I16" i="1" s="1"/>
  <c r="I18" i="1" l="1"/>
  <c r="I30" i="1" s="1"/>
  <c r="I32" i="1" s="1"/>
  <c r="E30" i="1"/>
  <c r="G18" i="1"/>
  <c r="I20" i="1"/>
  <c r="E20" i="1"/>
  <c r="D20" i="1" s="1"/>
  <c r="G16" i="1"/>
  <c r="T19" i="1" l="1"/>
  <c r="D30" i="1"/>
  <c r="E32" i="1"/>
  <c r="D32" i="1" s="1"/>
  <c r="H32" i="1"/>
  <c r="P19" i="1"/>
  <c r="Q19" i="1"/>
  <c r="N19" i="1"/>
  <c r="O19" i="1"/>
  <c r="S19" i="1"/>
  <c r="L19" i="1"/>
  <c r="U19" i="1"/>
  <c r="K19" i="1"/>
  <c r="V19" i="1"/>
  <c r="M19" i="1"/>
  <c r="R19" i="1"/>
  <c r="H20" i="1"/>
  <c r="S17" i="1"/>
  <c r="O17" i="1"/>
  <c r="K17" i="1"/>
  <c r="U17" i="1"/>
  <c r="T17" i="1"/>
  <c r="P17" i="1"/>
  <c r="P20" i="1" s="1"/>
  <c r="L17" i="1"/>
  <c r="G20" i="1"/>
  <c r="V20" i="1"/>
  <c r="R17" i="1"/>
  <c r="N17" i="1"/>
  <c r="T21" i="1" l="1"/>
  <c r="S32" i="1"/>
  <c r="O32" i="1"/>
  <c r="T32" i="1"/>
  <c r="K32" i="1"/>
  <c r="P32" i="1"/>
  <c r="N32" i="1"/>
  <c r="U32" i="1"/>
  <c r="Q32" i="1"/>
  <c r="M32" i="1"/>
  <c r="V32" i="1"/>
  <c r="G32" i="1"/>
  <c r="Q20" i="1"/>
  <c r="Q21" i="1" s="1"/>
  <c r="U20" i="1"/>
  <c r="U21" i="1" s="1"/>
  <c r="N20" i="1"/>
  <c r="N21" i="1" s="1"/>
  <c r="P21" i="1"/>
  <c r="K20" i="1"/>
  <c r="K21" i="1" s="1"/>
  <c r="O20" i="1"/>
  <c r="O21" i="1" s="1"/>
  <c r="S20" i="1"/>
  <c r="S21" i="1" s="1"/>
  <c r="M20" i="1"/>
  <c r="M21" i="1" s="1"/>
  <c r="V21" i="1"/>
  <c r="L21" i="1"/>
  <c r="F20" i="1"/>
  <c r="R21" i="1"/>
  <c r="Q33" i="1" l="1"/>
  <c r="P33" i="1"/>
  <c r="O33" i="1"/>
  <c r="U33" i="1"/>
  <c r="M33" i="1"/>
  <c r="N33" i="1"/>
  <c r="T33" i="1"/>
  <c r="V33" i="1"/>
  <c r="R33" i="1"/>
  <c r="F32" i="1"/>
  <c r="L33" i="1"/>
  <c r="S33" i="1"/>
  <c r="C8" i="1" l="1"/>
  <c r="E6" i="1"/>
  <c r="I6" i="1" s="1"/>
  <c r="E4" i="1"/>
  <c r="E8" i="1" l="1"/>
  <c r="D8" i="1" s="1"/>
  <c r="G4" i="1"/>
  <c r="G6" i="1"/>
  <c r="I4" i="1"/>
  <c r="I8" i="1" s="1"/>
  <c r="H8" i="1" l="1"/>
  <c r="S7" i="1"/>
  <c r="O7" i="1"/>
  <c r="K7" i="1"/>
  <c r="V7" i="1"/>
  <c r="R7" i="1"/>
  <c r="N7" i="1"/>
  <c r="U7" i="1"/>
  <c r="Q7" i="1"/>
  <c r="M7" i="1"/>
  <c r="T7" i="1"/>
  <c r="P7" i="1"/>
  <c r="L7" i="1"/>
  <c r="S5" i="1"/>
  <c r="O5" i="1"/>
  <c r="K5" i="1"/>
  <c r="V5" i="1"/>
  <c r="R5" i="1"/>
  <c r="N5" i="1"/>
  <c r="U5" i="1"/>
  <c r="Q5" i="1"/>
  <c r="M5" i="1"/>
  <c r="T5" i="1"/>
  <c r="P5" i="1"/>
  <c r="L5" i="1"/>
  <c r="Q8" i="1" l="1"/>
  <c r="Q9" i="1" s="1"/>
  <c r="L9" i="1"/>
  <c r="U8" i="1"/>
  <c r="U9" i="1" s="1"/>
  <c r="V8" i="1"/>
  <c r="V9" i="1" s="1"/>
  <c r="S8" i="1"/>
  <c r="S9" i="1" s="1"/>
  <c r="P8" i="1"/>
  <c r="P9" i="1" s="1"/>
  <c r="M8" i="1"/>
  <c r="M9" i="1" s="1"/>
  <c r="N8" i="1"/>
  <c r="N9" i="1" s="1"/>
  <c r="K8" i="1"/>
  <c r="K9" i="1" s="1"/>
  <c r="F8" i="1"/>
  <c r="T9" i="1"/>
  <c r="R9" i="1"/>
  <c r="O8" i="1"/>
  <c r="O9" i="1" s="1"/>
</calcChain>
</file>

<file path=xl/sharedStrings.xml><?xml version="1.0" encoding="utf-8"?>
<sst xmlns="http://schemas.openxmlformats.org/spreadsheetml/2006/main" count="102" uniqueCount="30">
  <si>
    <t>TOTAL</t>
  </si>
  <si>
    <t>ANGL /</t>
  </si>
  <si>
    <t>EST #</t>
  </si>
  <si>
    <t>AVE</t>
  </si>
  <si>
    <t>VEHICLE</t>
  </si>
  <si>
    <t>INTERV.</t>
  </si>
  <si>
    <t>ANGLS.</t>
  </si>
  <si>
    <t>HOURS</t>
  </si>
  <si>
    <t>ANGL. HRS</t>
  </si>
  <si>
    <t>% SUCC.</t>
  </si>
  <si>
    <t>SUC. ANGLS.</t>
  </si>
  <si>
    <t>LT</t>
  </si>
  <si>
    <t>SPLK</t>
  </si>
  <si>
    <t>BRWN T</t>
  </si>
  <si>
    <t>RBT</t>
  </si>
  <si>
    <t>CHIN.</t>
  </si>
  <si>
    <t>WF</t>
  </si>
  <si>
    <t>HERR</t>
  </si>
  <si>
    <t>SMELT</t>
  </si>
  <si>
    <t>COHO</t>
  </si>
  <si>
    <t>BROOK</t>
  </si>
  <si>
    <t>BURBOT</t>
  </si>
  <si>
    <t>WKDAY</t>
  </si>
  <si>
    <t>HRVST RATE</t>
  </si>
  <si>
    <t xml:space="preserve"> EST. HRVST  </t>
  </si>
  <si>
    <t>WKEND</t>
  </si>
  <si>
    <t>DEC  HARVEST RATE</t>
  </si>
  <si>
    <t>2019 ICE CREEL - SAXON - &lt;60'</t>
  </si>
  <si>
    <t>WEEKEND VEHICLE COUNT ADJUSTED</t>
  </si>
  <si>
    <t>FEB 17 - MARCH 13, 2019 25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</si>
</sst>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165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0" fillId="2" borderId="0" xfId="0" applyFill="1"/>
    <xf numFmtId="164" fontId="2" fillId="0" borderId="10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38D9-DB87-4E82-85FD-5F12037599BF}">
  <sheetPr>
    <pageSetUpPr fitToPage="1"/>
  </sheetPr>
  <dimension ref="A1:V33"/>
  <sheetViews>
    <sheetView tabSelected="1" workbookViewId="0"/>
  </sheetViews>
  <sheetFormatPr defaultRowHeight="15" x14ac:dyDescent="0.25"/>
  <cols>
    <col min="2" max="2" width="6.7109375" bestFit="1" customWidth="1"/>
    <col min="4" max="5" width="6.5703125" bestFit="1" customWidth="1"/>
    <col min="6" max="6" width="6.140625" bestFit="1" customWidth="1"/>
    <col min="7" max="7" width="9" bestFit="1" customWidth="1"/>
    <col min="8" max="8" width="7.28515625" bestFit="1" customWidth="1"/>
    <col min="9" max="9" width="10.42578125" customWidth="1"/>
    <col min="10" max="10" width="10.85546875" bestFit="1" customWidth="1"/>
    <col min="11" max="13" width="6.42578125" bestFit="1" customWidth="1"/>
    <col min="14" max="14" width="7" bestFit="1" customWidth="1"/>
    <col min="15" max="16" width="5.7109375" bestFit="1" customWidth="1"/>
    <col min="17" max="17" width="6.42578125" bestFit="1" customWidth="1"/>
    <col min="18" max="18" width="10.7109375" bestFit="1" customWidth="1"/>
    <col min="19" max="19" width="5.7109375" bestFit="1" customWidth="1"/>
    <col min="20" max="20" width="9.42578125" bestFit="1" customWidth="1"/>
    <col min="21" max="21" width="6.28515625" bestFit="1" customWidth="1"/>
    <col min="22" max="22" width="9.42578125" bestFit="1" customWidth="1"/>
  </cols>
  <sheetData>
    <row r="1" spans="1:22" ht="18" x14ac:dyDescent="0.25">
      <c r="A1" s="1" t="s">
        <v>27</v>
      </c>
      <c r="L1" s="46" t="s">
        <v>29</v>
      </c>
      <c r="M1" s="46"/>
      <c r="N1" s="46"/>
      <c r="O1" s="46"/>
    </row>
    <row r="2" spans="1:22" x14ac:dyDescent="0.25">
      <c r="A2" s="2"/>
      <c r="B2" s="3"/>
      <c r="C2" s="4" t="s">
        <v>0</v>
      </c>
      <c r="D2" s="5" t="s">
        <v>1</v>
      </c>
      <c r="E2" s="6" t="s">
        <v>2</v>
      </c>
      <c r="F2" s="5" t="s">
        <v>3</v>
      </c>
      <c r="G2" s="6" t="s">
        <v>0</v>
      </c>
      <c r="H2" s="3"/>
      <c r="I2" s="6" t="s">
        <v>2</v>
      </c>
      <c r="J2" s="7"/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thickBot="1" x14ac:dyDescent="0.3">
      <c r="A3" s="2"/>
      <c r="B3" s="3"/>
      <c r="C3" s="9" t="s">
        <v>4</v>
      </c>
      <c r="D3" s="10" t="s">
        <v>5</v>
      </c>
      <c r="E3" s="11" t="s">
        <v>6</v>
      </c>
      <c r="F3" s="10" t="s">
        <v>7</v>
      </c>
      <c r="G3" s="11" t="s">
        <v>8</v>
      </c>
      <c r="H3" s="12" t="s">
        <v>9</v>
      </c>
      <c r="I3" s="11" t="s">
        <v>10</v>
      </c>
      <c r="J3" s="7"/>
      <c r="K3" s="8"/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</row>
    <row r="4" spans="1:22" ht="15.75" thickBot="1" x14ac:dyDescent="0.3">
      <c r="A4" s="13">
        <v>43497</v>
      </c>
      <c r="B4" s="14" t="s">
        <v>22</v>
      </c>
      <c r="C4" s="15">
        <v>32</v>
      </c>
      <c r="D4" s="16">
        <v>1.59</v>
      </c>
      <c r="E4" s="17">
        <f>C4*D4</f>
        <v>50.88</v>
      </c>
      <c r="F4" s="16">
        <v>6.07</v>
      </c>
      <c r="G4" s="17">
        <f>E4*F4</f>
        <v>308.84160000000003</v>
      </c>
      <c r="H4" s="16">
        <v>40.700000000000003</v>
      </c>
      <c r="I4" s="17">
        <f>(E4*H4)/100</f>
        <v>20.708160000000003</v>
      </c>
      <c r="J4" s="17" t="s">
        <v>23</v>
      </c>
      <c r="K4" s="15">
        <v>0.17069999999999999</v>
      </c>
      <c r="L4" s="15">
        <v>1.2200000000000001E-2</v>
      </c>
      <c r="M4" s="15"/>
      <c r="N4" s="15">
        <v>3.0499999999999999E-2</v>
      </c>
      <c r="O4" s="15"/>
      <c r="P4" s="15"/>
      <c r="Q4" s="15">
        <v>6.1000000000000004E-3</v>
      </c>
      <c r="R4" s="15">
        <v>3.0499999999999999E-2</v>
      </c>
      <c r="S4" s="15"/>
      <c r="T4" s="15">
        <v>2.4400000000000002E-2</v>
      </c>
      <c r="U4" s="15"/>
      <c r="V4" s="15">
        <v>6.7100000000000007E-2</v>
      </c>
    </row>
    <row r="5" spans="1:22" s="24" customFormat="1" ht="15.75" thickBot="1" x14ac:dyDescent="0.3">
      <c r="A5" s="18"/>
      <c r="B5" s="19"/>
      <c r="C5" s="20"/>
      <c r="D5" s="21"/>
      <c r="E5" s="22"/>
      <c r="F5" s="21"/>
      <c r="G5" s="22"/>
      <c r="H5" s="23"/>
      <c r="I5" s="22"/>
      <c r="J5" s="22" t="s">
        <v>24</v>
      </c>
      <c r="K5" s="22">
        <f>G4*K4</f>
        <v>52.719261119999999</v>
      </c>
      <c r="L5" s="22">
        <f>G4*L4</f>
        <v>3.7678675200000007</v>
      </c>
      <c r="M5" s="22">
        <f>G4*M4</f>
        <v>0</v>
      </c>
      <c r="N5" s="22">
        <f>G4*N4</f>
        <v>9.4196688000000002</v>
      </c>
      <c r="O5" s="22">
        <f>G4*O4</f>
        <v>0</v>
      </c>
      <c r="P5" s="22">
        <f>G4*P4</f>
        <v>0</v>
      </c>
      <c r="Q5" s="22">
        <f>G4*Q4</f>
        <v>1.8839337600000003</v>
      </c>
      <c r="R5" s="22">
        <f>G4*R4</f>
        <v>9.4196688000000002</v>
      </c>
      <c r="S5" s="22">
        <f>G4*S4</f>
        <v>0</v>
      </c>
      <c r="T5" s="22">
        <f>G4*T4</f>
        <v>7.5357350400000014</v>
      </c>
      <c r="U5" s="22">
        <f>G4*U4</f>
        <v>0</v>
      </c>
      <c r="V5" s="22">
        <f>G4*V4</f>
        <v>20.723271360000005</v>
      </c>
    </row>
    <row r="6" spans="1:22" x14ac:dyDescent="0.25">
      <c r="A6" s="2"/>
      <c r="B6" s="14" t="s">
        <v>25</v>
      </c>
      <c r="C6" s="40">
        <v>34</v>
      </c>
      <c r="D6" s="16">
        <v>1.71</v>
      </c>
      <c r="E6" s="17">
        <f>C6*D6</f>
        <v>58.14</v>
      </c>
      <c r="F6" s="16">
        <v>5.0999999999999996</v>
      </c>
      <c r="G6" s="17">
        <f>E6*F6</f>
        <v>296.51400000000001</v>
      </c>
      <c r="H6" s="25">
        <v>79.2</v>
      </c>
      <c r="I6" s="17">
        <f>(E6*H6)/100</f>
        <v>46.046880000000002</v>
      </c>
      <c r="J6" s="17" t="s">
        <v>23</v>
      </c>
      <c r="K6" s="15">
        <v>0.31840000000000002</v>
      </c>
      <c r="L6" s="15">
        <v>3.27E-2</v>
      </c>
      <c r="M6" s="15">
        <v>8.2000000000000007E-3</v>
      </c>
      <c r="N6" s="15">
        <v>4.9000000000000002E-2</v>
      </c>
      <c r="O6" s="15"/>
      <c r="P6" s="15"/>
      <c r="Q6" s="15">
        <v>8.2000000000000007E-3</v>
      </c>
      <c r="R6" s="15">
        <v>8.1600000000000006E-2</v>
      </c>
      <c r="S6" s="15"/>
      <c r="T6" s="15">
        <v>0.13059999999999999</v>
      </c>
      <c r="U6" s="15"/>
      <c r="V6" s="15">
        <v>8.2000000000000007E-3</v>
      </c>
    </row>
    <row r="7" spans="1:22" ht="15.75" thickBot="1" x14ac:dyDescent="0.3">
      <c r="A7" s="2"/>
      <c r="B7" s="26"/>
      <c r="C7" s="27"/>
      <c r="D7" s="28"/>
      <c r="E7" s="29"/>
      <c r="F7" s="28"/>
      <c r="G7" s="29"/>
      <c r="H7" s="27"/>
      <c r="I7" s="29"/>
      <c r="J7" s="29" t="s">
        <v>24</v>
      </c>
      <c r="K7" s="29">
        <f>G6*K6</f>
        <v>94.410057600000002</v>
      </c>
      <c r="L7" s="29">
        <f>G6*L6</f>
        <v>9.6960078000000003</v>
      </c>
      <c r="M7" s="22">
        <f>G6*M6</f>
        <v>2.4314148000000002</v>
      </c>
      <c r="N7" s="22">
        <f>G6*N6</f>
        <v>14.529186000000001</v>
      </c>
      <c r="O7" s="29">
        <f>G6*O6</f>
        <v>0</v>
      </c>
      <c r="P7" s="29">
        <f>G6*P6</f>
        <v>0</v>
      </c>
      <c r="Q7" s="29">
        <f>G6*Q6</f>
        <v>2.4314148000000002</v>
      </c>
      <c r="R7" s="29">
        <f>G6*R6</f>
        <v>24.195542400000001</v>
      </c>
      <c r="S7" s="29">
        <f>G6*S6</f>
        <v>0</v>
      </c>
      <c r="T7" s="22">
        <f>G6*T6</f>
        <v>38.724728399999996</v>
      </c>
      <c r="U7" s="29">
        <f>G6*U6</f>
        <v>0</v>
      </c>
      <c r="V7" s="29">
        <f>G6*V6</f>
        <v>2.4314148000000002</v>
      </c>
    </row>
    <row r="8" spans="1:22" ht="15.75" thickBot="1" x14ac:dyDescent="0.3">
      <c r="A8" s="2"/>
      <c r="B8" s="30" t="s">
        <v>0</v>
      </c>
      <c r="C8" s="31">
        <f>C4+C6</f>
        <v>66</v>
      </c>
      <c r="D8" s="32">
        <f>E8/C8</f>
        <v>1.6518181818181821</v>
      </c>
      <c r="E8" s="33">
        <f>E4+E6</f>
        <v>109.02000000000001</v>
      </c>
      <c r="F8" s="32">
        <f>G8/E8</f>
        <v>5.5586130985140336</v>
      </c>
      <c r="G8" s="33">
        <v>606</v>
      </c>
      <c r="H8" s="32">
        <f>(I8/E8)*100</f>
        <v>61.231920748486516</v>
      </c>
      <c r="I8" s="33">
        <f>I4+I6</f>
        <v>66.755040000000008</v>
      </c>
      <c r="J8" s="33"/>
      <c r="K8" s="34">
        <f>K5+K7</f>
        <v>147.12931872000001</v>
      </c>
      <c r="L8" s="34">
        <v>14</v>
      </c>
      <c r="M8" s="34">
        <f>M5+M7</f>
        <v>2.4314148000000002</v>
      </c>
      <c r="N8" s="34">
        <f>N5+N7</f>
        <v>23.948854799999999</v>
      </c>
      <c r="O8" s="34">
        <f t="shared" ref="O8:V8" si="0">O5+O7</f>
        <v>0</v>
      </c>
      <c r="P8" s="34">
        <f t="shared" si="0"/>
        <v>0</v>
      </c>
      <c r="Q8" s="34">
        <f t="shared" si="0"/>
        <v>4.3153485600000003</v>
      </c>
      <c r="R8" s="34">
        <v>33</v>
      </c>
      <c r="S8" s="34">
        <f t="shared" si="0"/>
        <v>0</v>
      </c>
      <c r="T8" s="34">
        <v>47</v>
      </c>
      <c r="U8" s="34">
        <f t="shared" si="0"/>
        <v>0</v>
      </c>
      <c r="V8" s="34">
        <f t="shared" si="0"/>
        <v>23.154686160000004</v>
      </c>
    </row>
    <row r="9" spans="1:22" ht="15.75" thickBot="1" x14ac:dyDescent="0.3">
      <c r="A9" s="3"/>
      <c r="B9" s="3"/>
      <c r="C9" s="43" t="s">
        <v>28</v>
      </c>
      <c r="H9" s="35"/>
      <c r="I9" s="36" t="s">
        <v>26</v>
      </c>
      <c r="J9" s="37"/>
      <c r="K9" s="38">
        <f>K8/G8</f>
        <v>0.24278765465346538</v>
      </c>
      <c r="L9" s="39">
        <f>L8/G8</f>
        <v>2.3102310231023101E-2</v>
      </c>
      <c r="M9" s="39">
        <f>M8/G8</f>
        <v>4.0122356435643566E-3</v>
      </c>
      <c r="N9" s="39">
        <f>N8/G8</f>
        <v>3.9519562376237626E-2</v>
      </c>
      <c r="O9" s="39">
        <f>O8/G8</f>
        <v>0</v>
      </c>
      <c r="P9" s="39">
        <f>P8/G8</f>
        <v>0</v>
      </c>
      <c r="Q9" s="39">
        <f>Q8/G8</f>
        <v>7.1210372277227731E-3</v>
      </c>
      <c r="R9" s="39">
        <f>R8/G8</f>
        <v>5.4455445544554455E-2</v>
      </c>
      <c r="S9" s="39">
        <f>S8/G8</f>
        <v>0</v>
      </c>
      <c r="T9" s="39">
        <f>T8/G8</f>
        <v>7.7557755775577553E-2</v>
      </c>
      <c r="U9" s="39">
        <f>U8/G8</f>
        <v>0</v>
      </c>
      <c r="V9" s="39">
        <f>V8/G8</f>
        <v>3.8209053069306935E-2</v>
      </c>
    </row>
    <row r="13" spans="1:22" ht="18" x14ac:dyDescent="0.25">
      <c r="A13" s="1" t="s">
        <v>27</v>
      </c>
    </row>
    <row r="14" spans="1:22" x14ac:dyDescent="0.25">
      <c r="A14" s="2"/>
      <c r="B14" s="3"/>
      <c r="C14" s="4" t="s">
        <v>0</v>
      </c>
      <c r="D14" s="5" t="s">
        <v>1</v>
      </c>
      <c r="E14" s="6" t="s">
        <v>2</v>
      </c>
      <c r="F14" s="5" t="s">
        <v>3</v>
      </c>
      <c r="G14" s="6" t="s">
        <v>0</v>
      </c>
      <c r="H14" s="3"/>
      <c r="I14" s="6" t="s">
        <v>2</v>
      </c>
      <c r="J14" s="7"/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thickBot="1" x14ac:dyDescent="0.3">
      <c r="A15" s="2"/>
      <c r="B15" s="3"/>
      <c r="C15" s="9" t="s">
        <v>4</v>
      </c>
      <c r="D15" s="10" t="s">
        <v>5</v>
      </c>
      <c r="E15" s="11" t="s">
        <v>6</v>
      </c>
      <c r="F15" s="10" t="s">
        <v>7</v>
      </c>
      <c r="G15" s="11" t="s">
        <v>8</v>
      </c>
      <c r="H15" s="12" t="s">
        <v>9</v>
      </c>
      <c r="I15" s="11" t="s">
        <v>10</v>
      </c>
      <c r="J15" s="7"/>
      <c r="K15" s="8"/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4" t="s">
        <v>17</v>
      </c>
      <c r="S15" s="4" t="s">
        <v>18</v>
      </c>
      <c r="T15" s="4" t="s">
        <v>19</v>
      </c>
      <c r="U15" s="4" t="s">
        <v>20</v>
      </c>
      <c r="V15" s="4" t="s">
        <v>21</v>
      </c>
    </row>
    <row r="16" spans="1:22" ht="15.75" thickBot="1" x14ac:dyDescent="0.3">
      <c r="A16" s="13">
        <v>43525</v>
      </c>
      <c r="B16" s="14" t="s">
        <v>22</v>
      </c>
      <c r="C16" s="15">
        <v>75</v>
      </c>
      <c r="D16" s="16">
        <v>1.48</v>
      </c>
      <c r="E16" s="17">
        <f>C16*D16</f>
        <v>111</v>
      </c>
      <c r="F16" s="16">
        <v>5.46</v>
      </c>
      <c r="G16" s="17">
        <f>E16*F16</f>
        <v>606.05999999999995</v>
      </c>
      <c r="H16" s="16">
        <v>58.82</v>
      </c>
      <c r="I16" s="17">
        <f>(E16*H16)/100</f>
        <v>65.290199999999999</v>
      </c>
      <c r="J16" s="17" t="s">
        <v>23</v>
      </c>
      <c r="K16" s="15">
        <v>0.49530000000000002</v>
      </c>
      <c r="L16" s="15"/>
      <c r="M16" s="15">
        <v>1.0800000000000001E-2</v>
      </c>
      <c r="N16" s="15">
        <v>5.4000000000000003E-3</v>
      </c>
      <c r="O16" s="15"/>
      <c r="P16" s="15"/>
      <c r="Q16" s="15">
        <v>6.1000000000000004E-3</v>
      </c>
      <c r="R16" s="15">
        <v>0.11840000000000001</v>
      </c>
      <c r="S16" s="42">
        <v>0.30149999999999999</v>
      </c>
      <c r="T16" s="15">
        <v>1.6199999999999999E-2</v>
      </c>
      <c r="U16" s="15"/>
      <c r="V16" s="15">
        <v>3.7699999999999997E-2</v>
      </c>
    </row>
    <row r="17" spans="1:22" s="24" customFormat="1" ht="15.75" thickBot="1" x14ac:dyDescent="0.3">
      <c r="A17" s="18"/>
      <c r="B17" s="19"/>
      <c r="C17" s="20"/>
      <c r="D17" s="21"/>
      <c r="E17" s="22"/>
      <c r="F17" s="21"/>
      <c r="G17" s="22"/>
      <c r="H17" s="23"/>
      <c r="I17" s="22"/>
      <c r="J17" s="22" t="s">
        <v>24</v>
      </c>
      <c r="K17" s="22">
        <f>G16*K16</f>
        <v>300.18151799999998</v>
      </c>
      <c r="L17" s="22">
        <f>G16*L16</f>
        <v>0</v>
      </c>
      <c r="M17" s="22">
        <v>6</v>
      </c>
      <c r="N17" s="22">
        <f>G16*N16</f>
        <v>3.2727239999999997</v>
      </c>
      <c r="O17" s="22">
        <f>G16*O16</f>
        <v>0</v>
      </c>
      <c r="P17" s="22">
        <f>G16*P16</f>
        <v>0</v>
      </c>
      <c r="Q17" s="22">
        <f>G16*Q16</f>
        <v>3.6969659999999998</v>
      </c>
      <c r="R17" s="22">
        <f>G16*R16</f>
        <v>71.757503999999997</v>
      </c>
      <c r="S17" s="22">
        <f>G16*S16</f>
        <v>182.72708999999998</v>
      </c>
      <c r="T17" s="22">
        <f>G16*T16</f>
        <v>9.8181719999999988</v>
      </c>
      <c r="U17" s="22">
        <f>G16*U16</f>
        <v>0</v>
      </c>
      <c r="V17" s="22">
        <v>22</v>
      </c>
    </row>
    <row r="18" spans="1:22" x14ac:dyDescent="0.25">
      <c r="A18" s="2"/>
      <c r="B18" s="14" t="s">
        <v>25</v>
      </c>
      <c r="C18" s="41">
        <v>25</v>
      </c>
      <c r="D18" s="16">
        <v>2.33</v>
      </c>
      <c r="E18" s="17">
        <f>C18*D18</f>
        <v>58.25</v>
      </c>
      <c r="F18" s="16">
        <v>2.33</v>
      </c>
      <c r="G18" s="17">
        <f>E18*F18</f>
        <v>135.7225</v>
      </c>
      <c r="H18" s="25">
        <v>38.1</v>
      </c>
      <c r="I18" s="17">
        <f>(E18*H18)/100</f>
        <v>22.193250000000003</v>
      </c>
      <c r="J18" s="17" t="s">
        <v>23</v>
      </c>
      <c r="K18" s="15">
        <v>0.14599999999999999</v>
      </c>
      <c r="L18" s="15"/>
      <c r="M18" s="15"/>
      <c r="N18" s="15">
        <v>2.0899999999999998E-2</v>
      </c>
      <c r="O18" s="15"/>
      <c r="P18" s="15"/>
      <c r="Q18" s="15"/>
      <c r="R18" s="15">
        <v>4.5900000000000003E-2</v>
      </c>
      <c r="S18" s="15"/>
      <c r="T18" s="15">
        <v>7.0900000000000005E-2</v>
      </c>
      <c r="U18" s="15"/>
      <c r="V18" s="15">
        <v>8.3000000000000001E-3</v>
      </c>
    </row>
    <row r="19" spans="1:22" ht="15.75" thickBot="1" x14ac:dyDescent="0.3">
      <c r="A19" s="2"/>
      <c r="B19" s="26"/>
      <c r="C19" s="27"/>
      <c r="D19" s="28"/>
      <c r="E19" s="29"/>
      <c r="F19" s="28"/>
      <c r="G19" s="29"/>
      <c r="H19" s="27"/>
      <c r="I19" s="29"/>
      <c r="J19" s="29" t="s">
        <v>24</v>
      </c>
      <c r="K19" s="29">
        <f>G18*K18</f>
        <v>19.815484999999999</v>
      </c>
      <c r="L19" s="29">
        <f>G18*L18</f>
        <v>0</v>
      </c>
      <c r="M19" s="22">
        <f>G18*M18</f>
        <v>0</v>
      </c>
      <c r="N19" s="22">
        <f>G18*N18</f>
        <v>2.8366002499999996</v>
      </c>
      <c r="O19" s="29">
        <f>G18*O18</f>
        <v>0</v>
      </c>
      <c r="P19" s="29">
        <f>G18*P18</f>
        <v>0</v>
      </c>
      <c r="Q19" s="29">
        <f>G18*Q18</f>
        <v>0</v>
      </c>
      <c r="R19" s="29">
        <f>G18*R18</f>
        <v>6.2296627500000001</v>
      </c>
      <c r="S19" s="29">
        <f>G18*S18</f>
        <v>0</v>
      </c>
      <c r="T19" s="22">
        <f>G18*T18</f>
        <v>9.6227252500000002</v>
      </c>
      <c r="U19" s="29">
        <f>G18*U18</f>
        <v>0</v>
      </c>
      <c r="V19" s="29">
        <f>G18*V18</f>
        <v>1.12649675</v>
      </c>
    </row>
    <row r="20" spans="1:22" ht="15.75" thickBot="1" x14ac:dyDescent="0.3">
      <c r="A20" s="2"/>
      <c r="B20" s="30" t="s">
        <v>0</v>
      </c>
      <c r="C20" s="31">
        <f>C16+C18</f>
        <v>100</v>
      </c>
      <c r="D20" s="32">
        <f>E20/C20</f>
        <v>1.6924999999999999</v>
      </c>
      <c r="E20" s="33">
        <f>E16+E18</f>
        <v>169.25</v>
      </c>
      <c r="F20" s="32">
        <f>G20/E20</f>
        <v>4.3827621861152135</v>
      </c>
      <c r="G20" s="33">
        <f>G16+G18</f>
        <v>741.78249999999991</v>
      </c>
      <c r="H20" s="32">
        <f>(I20/E20)*100</f>
        <v>51.688892171344172</v>
      </c>
      <c r="I20" s="33">
        <f>I16+I18</f>
        <v>87.483450000000005</v>
      </c>
      <c r="J20" s="33"/>
      <c r="K20" s="34">
        <f>K17+K19</f>
        <v>319.99700300000001</v>
      </c>
      <c r="L20" s="34"/>
      <c r="M20" s="34">
        <f>M17+M19</f>
        <v>6</v>
      </c>
      <c r="N20" s="34">
        <f>N17+N19</f>
        <v>6.1093242499999993</v>
      </c>
      <c r="O20" s="34">
        <f t="shared" ref="O20:R20" si="1">O17+O19</f>
        <v>0</v>
      </c>
      <c r="P20" s="34">
        <f t="shared" si="1"/>
        <v>0</v>
      </c>
      <c r="Q20" s="34">
        <f t="shared" si="1"/>
        <v>3.6969659999999998</v>
      </c>
      <c r="R20" s="34">
        <f t="shared" si="1"/>
        <v>77.98716675</v>
      </c>
      <c r="S20" s="34">
        <f t="shared" ref="S20" si="2">S17+S19</f>
        <v>182.72708999999998</v>
      </c>
      <c r="T20" s="34">
        <v>20</v>
      </c>
      <c r="U20" s="34">
        <f t="shared" ref="U20:V20" si="3">U17+U19</f>
        <v>0</v>
      </c>
      <c r="V20" s="34">
        <f t="shared" si="3"/>
        <v>23.126496750000001</v>
      </c>
    </row>
    <row r="21" spans="1:22" ht="15.75" thickBot="1" x14ac:dyDescent="0.3">
      <c r="A21" s="3"/>
      <c r="B21" s="3"/>
      <c r="C21" s="3"/>
      <c r="D21" s="3"/>
      <c r="E21" s="3"/>
      <c r="F21" s="3"/>
      <c r="G21" s="3"/>
      <c r="H21" s="35"/>
      <c r="I21" s="36" t="s">
        <v>26</v>
      </c>
      <c r="J21" s="37"/>
      <c r="K21" s="38">
        <f>K20/G20</f>
        <v>0.4313892589809008</v>
      </c>
      <c r="L21" s="39">
        <f>L20/G20</f>
        <v>0</v>
      </c>
      <c r="M21" s="39">
        <f>M20/G20</f>
        <v>8.0886243609144207E-3</v>
      </c>
      <c r="N21" s="39">
        <f>N20/G20</f>
        <v>8.2360048262125358E-3</v>
      </c>
      <c r="O21" s="39">
        <f>O20/G20</f>
        <v>0</v>
      </c>
      <c r="P21" s="39">
        <f>P20/G20</f>
        <v>0</v>
      </c>
      <c r="Q21" s="39">
        <f>Q20/G20</f>
        <v>4.9838948748453897E-3</v>
      </c>
      <c r="R21" s="39">
        <f>R20/G20</f>
        <v>0.10513481613545751</v>
      </c>
      <c r="S21" s="39">
        <f>S20/G20</f>
        <v>0.24633513192883358</v>
      </c>
      <c r="T21" s="39">
        <f>T20/G20</f>
        <v>2.6962081203048067E-2</v>
      </c>
      <c r="U21" s="39">
        <f>U20/G20</f>
        <v>0</v>
      </c>
      <c r="V21" s="39">
        <f>V20/G20</f>
        <v>3.1176924165776363E-2</v>
      </c>
    </row>
    <row r="25" spans="1:22" ht="18" x14ac:dyDescent="0.25">
      <c r="A25" s="1" t="s">
        <v>27</v>
      </c>
    </row>
    <row r="26" spans="1:22" x14ac:dyDescent="0.25">
      <c r="A26" s="2"/>
      <c r="B26" s="3"/>
      <c r="C26" s="4" t="s">
        <v>0</v>
      </c>
      <c r="D26" s="5" t="s">
        <v>1</v>
      </c>
      <c r="E26" s="6" t="s">
        <v>2</v>
      </c>
      <c r="F26" s="5" t="s">
        <v>3</v>
      </c>
      <c r="G26" s="6" t="s">
        <v>0</v>
      </c>
      <c r="H26" s="3"/>
      <c r="I26" s="6" t="s">
        <v>2</v>
      </c>
      <c r="J26" s="7"/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thickBot="1" x14ac:dyDescent="0.3">
      <c r="A27" s="2"/>
      <c r="B27" s="3"/>
      <c r="C27" s="9" t="s">
        <v>4</v>
      </c>
      <c r="D27" s="10" t="s">
        <v>5</v>
      </c>
      <c r="E27" s="11" t="s">
        <v>6</v>
      </c>
      <c r="F27" s="10" t="s">
        <v>7</v>
      </c>
      <c r="G27" s="11" t="s">
        <v>8</v>
      </c>
      <c r="H27" s="12" t="s">
        <v>9</v>
      </c>
      <c r="I27" s="11" t="s">
        <v>10</v>
      </c>
      <c r="J27" s="7"/>
      <c r="K27" s="8"/>
      <c r="L27" s="4" t="s">
        <v>11</v>
      </c>
      <c r="M27" s="4" t="s">
        <v>12</v>
      </c>
      <c r="N27" s="4" t="s">
        <v>13</v>
      </c>
      <c r="O27" s="4" t="s">
        <v>14</v>
      </c>
      <c r="P27" s="4" t="s">
        <v>15</v>
      </c>
      <c r="Q27" s="4" t="s">
        <v>16</v>
      </c>
      <c r="R27" s="4" t="s">
        <v>17</v>
      </c>
      <c r="S27" s="4" t="s">
        <v>18</v>
      </c>
      <c r="T27" s="4" t="s">
        <v>19</v>
      </c>
      <c r="U27" s="4" t="s">
        <v>20</v>
      </c>
      <c r="V27" s="4" t="s">
        <v>21</v>
      </c>
    </row>
    <row r="28" spans="1:22" ht="15.75" thickBot="1" x14ac:dyDescent="0.3">
      <c r="A28" s="13" t="s">
        <v>0</v>
      </c>
      <c r="B28" s="14" t="s">
        <v>22</v>
      </c>
      <c r="C28" s="15">
        <f>C4+C16</f>
        <v>107</v>
      </c>
      <c r="D28" s="16">
        <f>E28/C28</f>
        <v>1.5128971962616822</v>
      </c>
      <c r="E28" s="17">
        <f>E4+E16</f>
        <v>161.88</v>
      </c>
      <c r="F28" s="16">
        <f>G28/E28</f>
        <v>5.6517272053372869</v>
      </c>
      <c r="G28" s="17">
        <f>G4+G16</f>
        <v>914.90159999999992</v>
      </c>
      <c r="H28" s="16">
        <f>(I28/E28)*100</f>
        <v>53.124759080800601</v>
      </c>
      <c r="I28" s="17">
        <f>I4+I16</f>
        <v>85.998360000000005</v>
      </c>
      <c r="J28" s="17" t="s">
        <v>23</v>
      </c>
      <c r="K28" s="39">
        <f>K29/G28</f>
        <v>0.38572539289471131</v>
      </c>
      <c r="L28" s="39">
        <f>L29/G28</f>
        <v>4.1183308893546593E-3</v>
      </c>
      <c r="M28" s="39">
        <f>M29/G28</f>
        <v>6.5580823118027128E-3</v>
      </c>
      <c r="N28" s="39">
        <f>N29/G28</f>
        <v>1.3116164623605426E-2</v>
      </c>
      <c r="O28" s="39">
        <f>O29/G28</f>
        <v>0</v>
      </c>
      <c r="P28" s="39">
        <f>P29/G28</f>
        <v>0</v>
      </c>
      <c r="Q28" s="39">
        <f>Q29/G28</f>
        <v>6.1000000000000013E-3</v>
      </c>
      <c r="R28" s="39">
        <f>R29/G28</f>
        <v>8.8727763510305369E-2</v>
      </c>
      <c r="S28" s="39">
        <f>S29/G28</f>
        <v>0.19972321613603036</v>
      </c>
      <c r="T28" s="39">
        <f>T29/G28</f>
        <v>1.9674246935408136E-2</v>
      </c>
      <c r="U28" s="39">
        <f>U29/G28</f>
        <v>0</v>
      </c>
      <c r="V28" s="39">
        <f>V29/G28</f>
        <v>4.6697121701393909E-2</v>
      </c>
    </row>
    <row r="29" spans="1:22" s="24" customFormat="1" ht="15.75" thickBot="1" x14ac:dyDescent="0.3">
      <c r="A29" s="18"/>
      <c r="B29" s="19"/>
      <c r="C29" s="20"/>
      <c r="D29" s="21"/>
      <c r="E29" s="22"/>
      <c r="F29" s="21"/>
      <c r="G29" s="22"/>
      <c r="H29" s="23"/>
      <c r="I29" s="22"/>
      <c r="J29" s="22" t="s">
        <v>24</v>
      </c>
      <c r="K29" s="22">
        <f>K5+K17</f>
        <v>352.90077911999998</v>
      </c>
      <c r="L29" s="22">
        <f t="shared" ref="L29:V29" si="4">L5+L17</f>
        <v>3.7678675200000007</v>
      </c>
      <c r="M29" s="22">
        <f t="shared" si="4"/>
        <v>6</v>
      </c>
      <c r="N29" s="22">
        <v>12</v>
      </c>
      <c r="O29" s="22">
        <f t="shared" si="4"/>
        <v>0</v>
      </c>
      <c r="P29" s="22">
        <f t="shared" si="4"/>
        <v>0</v>
      </c>
      <c r="Q29" s="22">
        <f t="shared" si="4"/>
        <v>5.5808997600000003</v>
      </c>
      <c r="R29" s="22">
        <f t="shared" si="4"/>
        <v>81.177172799999994</v>
      </c>
      <c r="S29" s="22">
        <f t="shared" si="4"/>
        <v>182.72708999999998</v>
      </c>
      <c r="T29" s="22">
        <v>18</v>
      </c>
      <c r="U29" s="22">
        <f t="shared" si="4"/>
        <v>0</v>
      </c>
      <c r="V29" s="22">
        <f t="shared" si="4"/>
        <v>42.723271360000005</v>
      </c>
    </row>
    <row r="30" spans="1:22" ht="15.75" thickBot="1" x14ac:dyDescent="0.3">
      <c r="A30" s="2"/>
      <c r="B30" s="14" t="s">
        <v>25</v>
      </c>
      <c r="C30" s="15">
        <f>C6+C18</f>
        <v>59</v>
      </c>
      <c r="D30" s="16">
        <f>E30/C30</f>
        <v>1.9727118644067796</v>
      </c>
      <c r="E30" s="17">
        <f>E6+E18</f>
        <v>116.39</v>
      </c>
      <c r="F30" s="16">
        <f>G30/E30</f>
        <v>3.7202508806598504</v>
      </c>
      <c r="G30" s="17">
        <v>433</v>
      </c>
      <c r="H30" s="16">
        <f>(I30/E30)*100</f>
        <v>58.630578228370148</v>
      </c>
      <c r="I30" s="17">
        <f>I6+I18</f>
        <v>68.240130000000008</v>
      </c>
      <c r="J30" s="17" t="s">
        <v>23</v>
      </c>
      <c r="K30" s="44">
        <f>K31/G30</f>
        <v>0.26380032933025405</v>
      </c>
      <c r="L30" s="44">
        <f>L31/G30</f>
        <v>2.2392627713625865E-2</v>
      </c>
      <c r="M30" s="44">
        <f>M31/G30</f>
        <v>5.6152766743648962E-3</v>
      </c>
      <c r="N30" s="44">
        <f>N31/G30</f>
        <v>4.1570438799076209E-2</v>
      </c>
      <c r="O30" s="44">
        <f>O31/G30</f>
        <v>0</v>
      </c>
      <c r="P30" s="44">
        <f>P31/G30</f>
        <v>0</v>
      </c>
      <c r="Q30" s="44">
        <f>Q31/G30</f>
        <v>5.6152766743648962E-3</v>
      </c>
      <c r="R30" s="44">
        <f>R31/G30</f>
        <v>7.0266062702078524E-2</v>
      </c>
      <c r="S30" s="44">
        <f>S31/G30</f>
        <v>0</v>
      </c>
      <c r="T30" s="44">
        <f>T31/G30</f>
        <v>0.11316397228637413</v>
      </c>
      <c r="U30" s="44">
        <f>U31/G30</f>
        <v>0</v>
      </c>
      <c r="V30" s="44">
        <f>V31/G30</f>
        <v>6.9284064665127024E-3</v>
      </c>
    </row>
    <row r="31" spans="1:22" ht="15.75" thickBot="1" x14ac:dyDescent="0.3">
      <c r="A31" s="2"/>
      <c r="B31" s="26"/>
      <c r="C31" s="27"/>
      <c r="D31" s="28"/>
      <c r="E31" s="29"/>
      <c r="F31" s="28"/>
      <c r="G31" s="29"/>
      <c r="H31" s="27"/>
      <c r="I31" s="29"/>
      <c r="J31" s="29" t="s">
        <v>24</v>
      </c>
      <c r="K31" s="22">
        <f>K7+K19</f>
        <v>114.2255426</v>
      </c>
      <c r="L31" s="22">
        <f t="shared" ref="L31:U31" si="5">L7+L19</f>
        <v>9.6960078000000003</v>
      </c>
      <c r="M31" s="22">
        <f t="shared" si="5"/>
        <v>2.4314148000000002</v>
      </c>
      <c r="N31" s="22">
        <v>18</v>
      </c>
      <c r="O31" s="22">
        <f t="shared" si="5"/>
        <v>0</v>
      </c>
      <c r="P31" s="22">
        <f t="shared" si="5"/>
        <v>0</v>
      </c>
      <c r="Q31" s="22">
        <f t="shared" si="5"/>
        <v>2.4314148000000002</v>
      </c>
      <c r="R31" s="22">
        <f t="shared" si="5"/>
        <v>30.42520515</v>
      </c>
      <c r="S31" s="22">
        <f t="shared" si="5"/>
        <v>0</v>
      </c>
      <c r="T31" s="22">
        <v>49</v>
      </c>
      <c r="U31" s="22">
        <f t="shared" si="5"/>
        <v>0</v>
      </c>
      <c r="V31" s="22">
        <v>3</v>
      </c>
    </row>
    <row r="32" spans="1:22" ht="15.75" thickBot="1" x14ac:dyDescent="0.3">
      <c r="A32" s="2"/>
      <c r="B32" s="30" t="s">
        <v>0</v>
      </c>
      <c r="C32" s="31">
        <f>C28+C30</f>
        <v>166</v>
      </c>
      <c r="D32" s="32">
        <f>E32/C32</f>
        <v>1.6763253012048192</v>
      </c>
      <c r="E32" s="33">
        <f>E28+E30</f>
        <v>278.27</v>
      </c>
      <c r="F32" s="32">
        <f>G32/E32</f>
        <v>4.8438624357638265</v>
      </c>
      <c r="G32" s="33">
        <f>G28+G30</f>
        <v>1347.9015999999999</v>
      </c>
      <c r="H32" s="32">
        <f>(I32/E32)*100</f>
        <v>55.427638624357641</v>
      </c>
      <c r="I32" s="33">
        <f>I28+I30</f>
        <v>154.23849000000001</v>
      </c>
      <c r="J32" s="33"/>
      <c r="K32" s="45">
        <f>K29+K31</f>
        <v>467.12632171999996</v>
      </c>
      <c r="L32" s="45">
        <v>14</v>
      </c>
      <c r="M32" s="45">
        <f>M29+M31</f>
        <v>8.4314148000000007</v>
      </c>
      <c r="N32" s="45">
        <f>N29+N31</f>
        <v>30</v>
      </c>
      <c r="O32" s="45">
        <f t="shared" ref="O32:Q32" si="6">O29+O31</f>
        <v>0</v>
      </c>
      <c r="P32" s="45">
        <f t="shared" si="6"/>
        <v>0</v>
      </c>
      <c r="Q32" s="45">
        <f t="shared" si="6"/>
        <v>8.0123145600000001</v>
      </c>
      <c r="R32" s="45">
        <v>111</v>
      </c>
      <c r="S32" s="45">
        <f t="shared" ref="S32:V32" si="7">S29+S31</f>
        <v>182.72708999999998</v>
      </c>
      <c r="T32" s="45">
        <f t="shared" si="7"/>
        <v>67</v>
      </c>
      <c r="U32" s="45">
        <f t="shared" si="7"/>
        <v>0</v>
      </c>
      <c r="V32" s="45">
        <f t="shared" si="7"/>
        <v>45.723271360000005</v>
      </c>
    </row>
    <row r="33" spans="1:22" ht="15.75" thickBot="1" x14ac:dyDescent="0.3">
      <c r="A33" s="3"/>
      <c r="B33" s="3"/>
      <c r="C33" s="3"/>
      <c r="D33" s="3"/>
      <c r="E33" s="3"/>
      <c r="F33" s="3"/>
      <c r="G33" s="3"/>
      <c r="H33" s="35"/>
      <c r="I33" s="36" t="s">
        <v>26</v>
      </c>
      <c r="J33" s="37"/>
      <c r="K33" s="38">
        <f>K32/G32</f>
        <v>0.34655817733282607</v>
      </c>
      <c r="L33" s="39">
        <f>L32/G32</f>
        <v>1.0386514861322221E-2</v>
      </c>
      <c r="M33" s="39">
        <f>M32/G32</f>
        <v>6.2552153658694386E-3</v>
      </c>
      <c r="N33" s="39">
        <f>N32/G32</f>
        <v>2.2256817559976189E-2</v>
      </c>
      <c r="O33" s="39">
        <f>O32/G32</f>
        <v>0</v>
      </c>
      <c r="P33" s="39">
        <f>P32/G32</f>
        <v>0</v>
      </c>
      <c r="Q33" s="39">
        <f>Q32/G32</f>
        <v>5.9442874465020301E-3</v>
      </c>
      <c r="R33" s="39">
        <f>R32/G32</f>
        <v>8.2350224971911898E-2</v>
      </c>
      <c r="S33" s="39">
        <f>S32/G32</f>
        <v>0.13556411684651162</v>
      </c>
      <c r="T33" s="39">
        <f>T32/G32</f>
        <v>4.9706892550613488E-2</v>
      </c>
      <c r="U33" s="39">
        <f>U32/G32</f>
        <v>0</v>
      </c>
      <c r="V33" s="39">
        <f>V32/G32</f>
        <v>3.3921816963493487E-2</v>
      </c>
    </row>
  </sheetData>
  <pageMargins left="0.7" right="0.7" top="0.75" bottom="0.75" header="0.3" footer="0.3"/>
  <pageSetup scale="73" orientation="landscape" horizontalDpi="4294967295" verticalDpi="4294967295" r:id="rId1"/>
  <ignoredErrors>
    <ignoredError sqref="K29:L29 M29:V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</dc:creator>
  <cp:lastModifiedBy>cz</cp:lastModifiedBy>
  <cp:lastPrinted>2019-06-24T13:51:57Z</cp:lastPrinted>
  <dcterms:created xsi:type="dcterms:W3CDTF">2019-03-07T19:49:05Z</dcterms:created>
  <dcterms:modified xsi:type="dcterms:W3CDTF">2019-06-24T14:40:22Z</dcterms:modified>
</cp:coreProperties>
</file>