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4000" windowHeight="9135"/>
  </bookViews>
  <sheets>
    <sheet name="Plan1" sheetId="1" r:id="rId1"/>
  </sheets>
  <calcPr calcId="114210"/>
</workbook>
</file>

<file path=xl/calcChain.xml><?xml version="1.0" encoding="utf-8"?>
<calcChain xmlns="http://schemas.openxmlformats.org/spreadsheetml/2006/main">
  <c r="L26" i="1"/>
  <c r="K26"/>
  <c r="I26"/>
  <c r="J26"/>
  <c r="I20"/>
  <c r="J20"/>
  <c r="L20"/>
  <c r="K20"/>
  <c r="M26"/>
  <c r="N26"/>
  <c r="O26"/>
  <c r="M20"/>
  <c r="N20"/>
  <c r="O20"/>
  <c r="G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H6"/>
  <c r="E6"/>
  <c r="F6"/>
  <c r="I6"/>
  <c r="L6"/>
  <c r="L8"/>
</calcChain>
</file>

<file path=xl/sharedStrings.xml><?xml version="1.0" encoding="utf-8"?>
<sst xmlns="http://schemas.openxmlformats.org/spreadsheetml/2006/main" count="43" uniqueCount="43">
  <si>
    <t xml:space="preserve">Dt Ressarcimento </t>
  </si>
  <si>
    <t xml:space="preserve">Dt Cancelamento </t>
  </si>
  <si>
    <t xml:space="preserve">Valor Ressarcido </t>
  </si>
  <si>
    <t>Tr1</t>
  </si>
  <si>
    <t>TR2</t>
  </si>
  <si>
    <t>TR3</t>
  </si>
  <si>
    <t>TR4</t>
  </si>
  <si>
    <t>TR5</t>
  </si>
  <si>
    <t>TR6</t>
  </si>
  <si>
    <t>Tra</t>
  </si>
  <si>
    <t>TR7</t>
  </si>
  <si>
    <t>TR</t>
  </si>
  <si>
    <t>TR8</t>
  </si>
  <si>
    <t>TR9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</si>
  <si>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</si>
  <si>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</si>
  <si>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</si>
  <si>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</si>
  <si>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</si>
  <si>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</si>
  <si>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</si>
  <si>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</si>
  <si>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</si>
  <si>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np</t>
  </si>
  <si>
    <t>nu</t>
  </si>
  <si>
    <t>n</t>
  </si>
  <si>
    <t>Vatu</t>
  </si>
  <si>
    <t xml:space="preserve">AM </t>
  </si>
  <si>
    <t>AM = Vatu - Vres</t>
  </si>
  <si>
    <t>TR/100+1</t>
  </si>
  <si>
    <t>Mult. TR</t>
  </si>
  <si>
    <t>TRa ((Tra/100+1)^np/nu)</t>
  </si>
  <si>
    <t>np/nu</t>
  </si>
  <si>
    <t>Mult. Total</t>
  </si>
  <si>
    <t>I</t>
  </si>
  <si>
    <t>M</t>
  </si>
  <si>
    <t>N</t>
  </si>
  <si>
    <t>{[(B30/1200+1)^B31*[(B30/1200*B32/30)+1]-1]}</t>
  </si>
  <si>
    <t>{[(B30/100+1)^B31*[(B30/100*B32/30)+1]-1]}</t>
  </si>
  <si>
    <t>RN730 - Juros de Cancelamento de DAMPs</t>
  </si>
  <si>
    <t>1 - Cálculo de Juros para DAMP2 e DAMP1</t>
  </si>
  <si>
    <t>2 - Cálculo de Juros para DAMP3</t>
  </si>
  <si>
    <t>RN731 - Atualização monetária de Cancelamento de DAMPs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</si>
</sst>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0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3" xfId="0" applyFill="1" applyBorder="1"/>
    <xf numFmtId="165" fontId="0" fillId="2" borderId="4" xfId="0" applyNumberFormat="1" applyFill="1" applyBorder="1"/>
    <xf numFmtId="165" fontId="0" fillId="2" borderId="6" xfId="0" applyNumberFormat="1" applyFill="1" applyBorder="1"/>
    <xf numFmtId="0" fontId="0" fillId="0" borderId="9" xfId="0" applyBorder="1"/>
    <xf numFmtId="14" fontId="0" fillId="0" borderId="9" xfId="0" applyNumberFormat="1" applyBorder="1"/>
    <xf numFmtId="164" fontId="0" fillId="0" borderId="9" xfId="0" applyNumberFormat="1" applyBorder="1"/>
    <xf numFmtId="14" fontId="0" fillId="0" borderId="9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Q32"/>
  <sheetViews>
    <sheetView tabSelected="1" topLeftCell="A2" workbookViewId="0">
      <selection activeCell="B36" sqref="B36"/>
    </sheetView>
  </sheetViews>
  <sheetFormatPr defaultRowHeight="15"/>
  <cols>
    <col min="1" max="1" width="17" bestFit="1" customWidth="1"/>
    <col min="2" max="3" width="10.7109375" bestFit="1" customWidth="1"/>
    <col min="5" max="7" width="10.5703125" bestFit="1" customWidth="1"/>
    <col min="8" max="8" width="22.85546875" bestFit="1" customWidth="1"/>
    <col min="9" max="9" width="11" bestFit="1" customWidth="1"/>
    <col min="11" max="11" width="12" bestFit="1" customWidth="1"/>
    <col min="12" max="12" width="13.7109375" bestFit="1" customWidth="1"/>
    <col min="13" max="13" width="12" bestFit="1" customWidth="1"/>
    <col min="14" max="14" width="10.5703125" bestFit="1" customWidth="1"/>
    <col min="15" max="15" width="12" bestFit="1" customWidth="1"/>
    <col min="17" max="17" width="10.5703125" bestFit="1" customWidth="1"/>
  </cols>
  <sheetData>
    <row r="2" spans="1:17" ht="15.75" thickBot="1">
      <c r="A2" t="s">
        <v>0</v>
      </c>
      <c r="B2" s="1">
        <v>41058</v>
      </c>
      <c r="K2" t="s">
        <v>42</v>
      </c>
    </row>
    <row r="3" spans="1:17">
      <c r="A3" t="s">
        <v>1</v>
      </c>
      <c r="B3" s="1">
        <v>41480</v>
      </c>
      <c r="K3" s="13" t="s">
        <v>28</v>
      </c>
      <c r="L3" s="14"/>
    </row>
    <row r="4" spans="1:17" ht="15.75" thickBot="1">
      <c r="A4" t="s">
        <v>2</v>
      </c>
      <c r="B4">
        <v>100000</v>
      </c>
      <c r="K4" s="15"/>
      <c r="L4" s="16"/>
    </row>
    <row r="5" spans="1:17">
      <c r="D5" t="s">
        <v>11</v>
      </c>
      <c r="E5" t="s">
        <v>29</v>
      </c>
      <c r="F5" t="s">
        <v>30</v>
      </c>
      <c r="G5" t="s">
        <v>32</v>
      </c>
      <c r="H5" t="s">
        <v>31</v>
      </c>
      <c r="I5" t="s">
        <v>33</v>
      </c>
      <c r="K5" s="13"/>
      <c r="L5" s="14"/>
    </row>
    <row r="6" spans="1:17">
      <c r="A6" s="20" t="s">
        <v>3</v>
      </c>
      <c r="B6" s="21">
        <v>41058</v>
      </c>
      <c r="C6" s="21">
        <v>41089</v>
      </c>
      <c r="D6" s="22">
        <v>7.7000000000000002E-3</v>
      </c>
      <c r="E6" s="3">
        <f>D6/100+1</f>
        <v>1.0000770000000001</v>
      </c>
      <c r="F6" s="3">
        <f>E6*E7*E8*E9*E10*E11*E12*E13*E14*E15*E16*E17*E18*E19*E20*E21*E22*E23</f>
        <v>1.0000770000000001</v>
      </c>
      <c r="G6" s="3" t="e">
        <f>D27/D28</f>
        <v>#DIV/0!</v>
      </c>
      <c r="H6" t="e">
        <f>POWER(E24,G6)</f>
        <v>#DIV/0!</v>
      </c>
      <c r="I6" t="e">
        <f>F6*H6</f>
        <v>#DIV/0!</v>
      </c>
      <c r="K6" s="17" t="s">
        <v>26</v>
      </c>
      <c r="L6" s="18" t="e">
        <f>B4*I6</f>
        <v>#DIV/0!</v>
      </c>
    </row>
    <row r="7" spans="1:17" ht="15.75" thickBot="1">
      <c r="A7" s="20" t="s">
        <v>4</v>
      </c>
      <c r="B7" s="21">
        <v>41089</v>
      </c>
      <c r="C7" s="21">
        <v>41119</v>
      </c>
      <c r="D7" s="22">
        <v>0</v>
      </c>
      <c r="E7" s="3">
        <f t="shared" ref="E7:E24" si="0">D7/100+1</f>
        <v>1</v>
      </c>
      <c r="K7" s="15"/>
      <c r="L7" s="19"/>
      <c r="N7" s="3"/>
    </row>
    <row r="8" spans="1:17" ht="15.75" thickBot="1">
      <c r="A8" s="20" t="s">
        <v>5</v>
      </c>
      <c r="B8" s="21">
        <v>41119</v>
      </c>
      <c r="C8" s="21">
        <v>41150</v>
      </c>
      <c r="D8" s="22">
        <v>0</v>
      </c>
      <c r="E8" s="3">
        <f t="shared" si="0"/>
        <v>1</v>
      </c>
      <c r="K8" s="15" t="s">
        <v>27</v>
      </c>
      <c r="L8" s="19" t="e">
        <f>L6-B4</f>
        <v>#DIV/0!</v>
      </c>
    </row>
    <row r="9" spans="1:17">
      <c r="A9" s="20" t="s">
        <v>6</v>
      </c>
      <c r="B9" s="21">
        <v>41150</v>
      </c>
      <c r="C9" s="21">
        <v>41181</v>
      </c>
      <c r="D9" s="22">
        <v>0</v>
      </c>
      <c r="E9" s="3">
        <f t="shared" si="0"/>
        <v>1</v>
      </c>
    </row>
    <row r="10" spans="1:17">
      <c r="A10" s="20" t="s">
        <v>7</v>
      </c>
      <c r="B10" s="21">
        <v>41181</v>
      </c>
      <c r="C10" s="21">
        <v>41211</v>
      </c>
      <c r="D10" s="22">
        <v>0</v>
      </c>
      <c r="E10" s="3">
        <f t="shared" si="0"/>
        <v>1</v>
      </c>
    </row>
    <row r="11" spans="1:17">
      <c r="A11" s="20" t="s">
        <v>8</v>
      </c>
      <c r="B11" s="21">
        <v>41211</v>
      </c>
      <c r="C11" s="21">
        <v>41242</v>
      </c>
      <c r="D11" s="22">
        <v>0</v>
      </c>
      <c r="E11" s="3">
        <f t="shared" si="0"/>
        <v>1</v>
      </c>
    </row>
    <row r="12" spans="1:17">
      <c r="A12" s="20" t="s">
        <v>10</v>
      </c>
      <c r="B12" s="21">
        <v>41242</v>
      </c>
      <c r="C12" s="21">
        <v>41272</v>
      </c>
      <c r="D12" s="22">
        <v>0</v>
      </c>
      <c r="E12" s="3">
        <f t="shared" si="0"/>
        <v>1</v>
      </c>
    </row>
    <row r="13" spans="1:17">
      <c r="A13" s="20" t="s">
        <v>12</v>
      </c>
      <c r="B13" s="21">
        <v>41272</v>
      </c>
      <c r="C13" s="21">
        <v>41303</v>
      </c>
      <c r="D13" s="22">
        <v>0</v>
      </c>
      <c r="E13" s="3">
        <f t="shared" si="0"/>
        <v>1</v>
      </c>
      <c r="Q13" s="3"/>
    </row>
    <row r="14" spans="1:17">
      <c r="A14" s="20" t="s">
        <v>13</v>
      </c>
      <c r="B14" s="21">
        <v>41303</v>
      </c>
      <c r="C14" s="23">
        <v>41334</v>
      </c>
      <c r="D14" s="22">
        <v>0</v>
      </c>
      <c r="E14" s="3">
        <f t="shared" si="0"/>
        <v>1</v>
      </c>
    </row>
    <row r="15" spans="1:17" ht="15.75" thickBot="1">
      <c r="A15" s="20" t="s">
        <v>14</v>
      </c>
      <c r="B15" s="23">
        <v>41334</v>
      </c>
      <c r="C15" s="23">
        <v>41362</v>
      </c>
      <c r="D15" s="22">
        <v>0</v>
      </c>
      <c r="E15" s="3">
        <f t="shared" si="0"/>
        <v>1</v>
      </c>
    </row>
    <row r="16" spans="1:17" ht="15.75" thickBot="1">
      <c r="A16" s="20" t="s">
        <v>15</v>
      </c>
      <c r="B16" s="21">
        <v>41362</v>
      </c>
      <c r="C16" s="21">
        <v>41393</v>
      </c>
      <c r="D16" s="22">
        <v>0</v>
      </c>
      <c r="E16" s="3">
        <f t="shared" si="0"/>
        <v>1</v>
      </c>
      <c r="I16" s="4" t="s">
        <v>39</v>
      </c>
      <c r="J16" s="10"/>
      <c r="K16" s="10"/>
      <c r="L16" s="10"/>
      <c r="M16" s="10"/>
      <c r="N16" s="10"/>
      <c r="O16" s="5"/>
    </row>
    <row r="17" spans="1:15">
      <c r="A17" s="20" t="s">
        <v>16</v>
      </c>
      <c r="B17" s="21">
        <v>41393</v>
      </c>
      <c r="C17" s="21">
        <v>41423</v>
      </c>
      <c r="D17" s="22">
        <v>0</v>
      </c>
      <c r="E17" s="3">
        <f t="shared" si="0"/>
        <v>1</v>
      </c>
      <c r="I17" s="4" t="s">
        <v>40</v>
      </c>
      <c r="J17" s="10"/>
      <c r="K17" s="10"/>
      <c r="L17" s="10"/>
      <c r="M17" s="10"/>
      <c r="N17" s="10"/>
      <c r="O17" s="5"/>
    </row>
    <row r="18" spans="1:15">
      <c r="A18" s="20" t="s">
        <v>17</v>
      </c>
      <c r="B18" s="21">
        <v>41423</v>
      </c>
      <c r="C18" s="21">
        <v>41454</v>
      </c>
      <c r="D18" s="22">
        <v>0</v>
      </c>
      <c r="E18" s="3">
        <f t="shared" si="0"/>
        <v>1</v>
      </c>
      <c r="I18" s="6" t="s">
        <v>38</v>
      </c>
      <c r="J18" s="11"/>
      <c r="K18" s="11"/>
      <c r="L18" s="11"/>
      <c r="M18" s="11"/>
      <c r="N18" s="11"/>
      <c r="O18" s="7"/>
    </row>
    <row r="19" spans="1:15">
      <c r="A19" t="s">
        <v>18</v>
      </c>
      <c r="B19" s="1"/>
      <c r="C19" s="1"/>
      <c r="D19" s="2">
        <v>0</v>
      </c>
      <c r="E19" s="3">
        <f t="shared" si="0"/>
        <v>1</v>
      </c>
      <c r="I19" s="6"/>
      <c r="J19" s="11"/>
      <c r="K19" s="11"/>
      <c r="L19" s="11"/>
      <c r="M19" s="11"/>
      <c r="N19" s="11"/>
      <c r="O19" s="7"/>
    </row>
    <row r="20" spans="1:15" ht="15.75" thickBot="1">
      <c r="A20" t="s">
        <v>19</v>
      </c>
      <c r="B20" s="1"/>
      <c r="C20" s="1"/>
      <c r="D20" s="2">
        <v>0</v>
      </c>
      <c r="E20" s="3">
        <f t="shared" si="0"/>
        <v>1</v>
      </c>
      <c r="I20" s="8">
        <f>B30/100+1</f>
        <v>1.0103</v>
      </c>
      <c r="J20" s="12">
        <f>POWER(I20,B31)</f>
        <v>1.1424957385788275</v>
      </c>
      <c r="K20" s="12">
        <f>B30/100</f>
        <v>1.03E-2</v>
      </c>
      <c r="L20" s="12">
        <f>B32/30</f>
        <v>0.66666666666666663</v>
      </c>
      <c r="M20" s="12">
        <f>K20*L20+1</f>
        <v>1.0068666666666666</v>
      </c>
      <c r="N20" s="12">
        <f>J20*M20-1</f>
        <v>0.15034087598373524</v>
      </c>
      <c r="O20" s="9">
        <f>B4*N20</f>
        <v>15034.087598373524</v>
      </c>
    </row>
    <row r="21" spans="1:15">
      <c r="A21" t="s">
        <v>20</v>
      </c>
      <c r="B21" s="1"/>
      <c r="C21" s="1"/>
      <c r="D21" s="2">
        <v>0</v>
      </c>
      <c r="E21" s="3">
        <f t="shared" si="0"/>
        <v>1</v>
      </c>
    </row>
    <row r="22" spans="1:15" ht="15.75" thickBot="1">
      <c r="A22" t="s">
        <v>21</v>
      </c>
      <c r="B22" s="1"/>
      <c r="C22" s="1"/>
      <c r="D22" s="2">
        <v>0</v>
      </c>
      <c r="E22" s="3">
        <f t="shared" si="0"/>
        <v>1</v>
      </c>
    </row>
    <row r="23" spans="1:15">
      <c r="A23" t="s">
        <v>22</v>
      </c>
      <c r="B23" s="1"/>
      <c r="C23" s="1"/>
      <c r="D23" s="2">
        <v>0</v>
      </c>
      <c r="E23" s="3">
        <f t="shared" si="0"/>
        <v>1</v>
      </c>
      <c r="I23" s="4" t="s">
        <v>41</v>
      </c>
      <c r="J23" s="10"/>
      <c r="K23" s="10"/>
      <c r="L23" s="10"/>
      <c r="M23" s="10"/>
      <c r="N23" s="10"/>
      <c r="O23" s="5"/>
    </row>
    <row r="24" spans="1:15">
      <c r="A24" t="s">
        <v>9</v>
      </c>
      <c r="B24" s="21">
        <v>41454</v>
      </c>
      <c r="C24" s="21">
        <v>41484</v>
      </c>
      <c r="D24" s="22">
        <v>0</v>
      </c>
      <c r="E24" s="3">
        <f t="shared" si="0"/>
        <v>1</v>
      </c>
      <c r="I24" s="6" t="s">
        <v>37</v>
      </c>
      <c r="J24" s="11"/>
      <c r="K24" s="11"/>
      <c r="L24" s="11"/>
      <c r="M24" s="11"/>
      <c r="N24" s="11"/>
      <c r="O24" s="7"/>
    </row>
    <row r="25" spans="1:15">
      <c r="B25" s="1"/>
      <c r="C25" s="1"/>
      <c r="I25" s="6"/>
      <c r="J25" s="11"/>
      <c r="K25" s="11"/>
      <c r="L25" s="11"/>
      <c r="M25" s="11"/>
      <c r="N25" s="11"/>
      <c r="O25" s="7"/>
    </row>
    <row r="26" spans="1:15" ht="15.75" thickBot="1">
      <c r="A26" t="s">
        <v>25</v>
      </c>
      <c r="B26" s="1"/>
      <c r="C26" s="1"/>
      <c r="I26" s="8">
        <f>B30/1200+1</f>
        <v>1.0008583333333334</v>
      </c>
      <c r="J26" s="12">
        <f>POWER(I26,B31)</f>
        <v>1.0112159799951246</v>
      </c>
      <c r="K26" s="12">
        <f>B30/1200</f>
        <v>8.5833333333333334E-4</v>
      </c>
      <c r="L26" s="12">
        <f>B32/30</f>
        <v>0.66666666666666663</v>
      </c>
      <c r="M26" s="12">
        <f>K26*L26+1</f>
        <v>1.0005722222222222</v>
      </c>
      <c r="N26" s="12">
        <f>J26*M26-1</f>
        <v>1.1794620250344057E-2</v>
      </c>
      <c r="O26" s="9">
        <f>B4*N26</f>
        <v>1179.4620250344058</v>
      </c>
    </row>
    <row r="27" spans="1:15">
      <c r="A27" t="s">
        <v>23</v>
      </c>
      <c r="B27" s="1"/>
      <c r="C27" s="1"/>
    </row>
    <row r="28" spans="1:15">
      <c r="A28" t="s">
        <v>24</v>
      </c>
      <c r="B28" s="1"/>
      <c r="C28" s="1"/>
    </row>
    <row r="30" spans="1:15">
      <c r="A30" t="s">
        <v>34</v>
      </c>
      <c r="B30">
        <v>1.03</v>
      </c>
    </row>
    <row r="31" spans="1:15">
      <c r="A31" t="s">
        <v>35</v>
      </c>
      <c r="B31">
        <v>13</v>
      </c>
    </row>
    <row r="32" spans="1:15">
      <c r="A32" t="s">
        <v>36</v>
      </c>
      <c r="B32">
        <v>20</v>
      </c>
    </row>
  </sheetData>
  <phoneticPr fontId="0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Caixa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Caixa</dc:creator>
  <cp:lastModifiedBy>Adriana Soares Neves</cp:lastModifiedBy>
  <dcterms:created xsi:type="dcterms:W3CDTF">2017-07-11T17:41:23Z</dcterms:created>
  <dcterms:modified xsi:type="dcterms:W3CDTF">2017-07-13T20:44:26Z</dcterms:modified>
</cp:coreProperties>
</file>